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CN_11_11_CO\"/>
    </mc:Choice>
  </mc:AlternateContent>
  <bookViews>
    <workbookView xWindow="0" yWindow="0" windowWidth="19200" windowHeight="8955" tabRatio="500"/>
  </bookViews>
  <sheets>
    <sheet name="Solicitud gráfica" sheetId="1" r:id="rId1"/>
    <sheet name="Ayuda" sheetId="2" r:id="rId2"/>
    <sheet name="Definición técnica de imagenes" sheetId="3" r:id="rId3"/>
  </sheets>
  <externalReferences>
    <externalReference r:id="rId4"/>
  </externalReferences>
  <definedNames>
    <definedName name="_xlnm._FilterDatabase" localSheetId="0" hidden="1">'Solicitud gráfica'!$A$9:$K$43</definedName>
  </definedName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43" i="1" l="1"/>
  <c r="H43" i="1"/>
  <c r="F43" i="1"/>
  <c r="G43" i="1"/>
  <c r="C43" i="1"/>
  <c r="I42" i="1"/>
  <c r="H42" i="1"/>
  <c r="F42" i="1"/>
  <c r="G42" i="1"/>
  <c r="C42" i="1"/>
  <c r="I41" i="1"/>
  <c r="H41" i="1"/>
  <c r="F41" i="1"/>
  <c r="G41" i="1"/>
  <c r="C41" i="1"/>
  <c r="I40" i="1"/>
  <c r="H40" i="1"/>
  <c r="F40" i="1"/>
  <c r="G40" i="1"/>
  <c r="C40" i="1"/>
  <c r="I39" i="1"/>
  <c r="H39" i="1"/>
  <c r="F39" i="1"/>
  <c r="G39" i="1"/>
  <c r="C39" i="1"/>
  <c r="I38" i="1"/>
  <c r="H38" i="1"/>
  <c r="F38" i="1"/>
  <c r="G38" i="1"/>
  <c r="C38" i="1"/>
  <c r="I37" i="1"/>
  <c r="H37" i="1"/>
  <c r="F37" i="1"/>
  <c r="G37" i="1"/>
  <c r="C37" i="1"/>
  <c r="I36" i="1"/>
  <c r="H36" i="1"/>
  <c r="F36" i="1"/>
  <c r="G36" i="1"/>
  <c r="C36" i="1"/>
  <c r="I35" i="1"/>
  <c r="H35" i="1"/>
  <c r="F35" i="1"/>
  <c r="G35" i="1"/>
  <c r="C35" i="1"/>
  <c r="I34" i="1"/>
  <c r="H34" i="1"/>
  <c r="F34" i="1"/>
  <c r="G34" i="1"/>
  <c r="C34" i="1"/>
  <c r="I33" i="1"/>
  <c r="H33" i="1"/>
  <c r="F33" i="1"/>
  <c r="G33" i="1"/>
  <c r="C33" i="1"/>
  <c r="I32" i="1"/>
  <c r="H32" i="1"/>
  <c r="F32" i="1"/>
  <c r="G32" i="1"/>
  <c r="C32" i="1"/>
  <c r="I31" i="1"/>
  <c r="H31" i="1"/>
  <c r="F31" i="1"/>
  <c r="G31" i="1"/>
  <c r="C31" i="1"/>
  <c r="I30" i="1"/>
  <c r="H30" i="1"/>
  <c r="F30" i="1"/>
  <c r="G30" i="1"/>
  <c r="C30" i="1"/>
  <c r="I29" i="1"/>
  <c r="H29" i="1"/>
  <c r="F29" i="1"/>
  <c r="G29" i="1"/>
  <c r="C29" i="1"/>
  <c r="I28" i="1"/>
  <c r="H28" i="1"/>
  <c r="F28" i="1"/>
  <c r="G28" i="1"/>
  <c r="C28" i="1"/>
  <c r="I27" i="1"/>
  <c r="H27" i="1"/>
  <c r="F27" i="1"/>
  <c r="G27" i="1"/>
  <c r="C27" i="1"/>
  <c r="I26" i="1"/>
  <c r="H26" i="1"/>
  <c r="F26" i="1"/>
  <c r="G26" i="1"/>
  <c r="C26" i="1"/>
  <c r="I25" i="1"/>
  <c r="H25" i="1"/>
  <c r="F25" i="1"/>
  <c r="G25" i="1"/>
  <c r="C25" i="1"/>
  <c r="I24" i="1"/>
  <c r="H24" i="1"/>
  <c r="F24" i="1"/>
  <c r="G24" i="1"/>
  <c r="C24" i="1"/>
  <c r="I23" i="1"/>
  <c r="H23" i="1"/>
  <c r="F23" i="1"/>
  <c r="G23" i="1"/>
  <c r="C23" i="1"/>
  <c r="I22" i="1"/>
  <c r="H22" i="1"/>
  <c r="F22" i="1"/>
  <c r="G22" i="1"/>
  <c r="C22" i="1"/>
  <c r="I21" i="1"/>
  <c r="H21" i="1"/>
  <c r="F21" i="1"/>
  <c r="G21" i="1"/>
  <c r="C21" i="1"/>
  <c r="I20" i="1"/>
  <c r="H20" i="1"/>
  <c r="F20" i="1"/>
  <c r="G20" i="1"/>
  <c r="C20" i="1"/>
  <c r="I19" i="1"/>
  <c r="H19" i="1"/>
  <c r="F19" i="1"/>
  <c r="G19" i="1"/>
  <c r="C19" i="1"/>
  <c r="I18" i="1"/>
  <c r="H18" i="1"/>
  <c r="F18" i="1"/>
  <c r="G18" i="1"/>
  <c r="C18" i="1"/>
  <c r="I17" i="1"/>
  <c r="H17" i="1"/>
  <c r="F17" i="1"/>
  <c r="G17" i="1"/>
  <c r="C17" i="1"/>
  <c r="I16" i="1"/>
  <c r="H16" i="1"/>
  <c r="F16" i="1"/>
  <c r="G16" i="1"/>
  <c r="C16" i="1"/>
  <c r="I15" i="1"/>
  <c r="H15" i="1"/>
  <c r="F15" i="1"/>
  <c r="G15" i="1"/>
  <c r="C15" i="1"/>
  <c r="I14" i="1"/>
  <c r="H14" i="1"/>
  <c r="F14" i="1"/>
  <c r="G14" i="1"/>
  <c r="C14" i="1"/>
  <c r="I13" i="1"/>
  <c r="H13" i="1"/>
  <c r="F13" i="1"/>
  <c r="G13" i="1"/>
  <c r="C13" i="1"/>
  <c r="I12" i="1"/>
  <c r="H12" i="1"/>
  <c r="F12" i="1"/>
  <c r="G12" i="1"/>
  <c r="C12" i="1"/>
  <c r="I11" i="1"/>
  <c r="H11" i="1"/>
  <c r="F11" i="1"/>
  <c r="G11" i="1"/>
  <c r="C11" i="1"/>
  <c r="F10" i="1"/>
  <c r="C10" i="1"/>
  <c r="I10" i="1"/>
  <c r="H10" i="1"/>
  <c r="G10" i="1"/>
  <c r="D18" i="2"/>
  <c r="D7" i="2"/>
  <c r="F5" i="1"/>
  <c r="I21" i="2"/>
  <c r="K45" i="2"/>
  <c r="H21" i="2"/>
  <c r="J21" i="2"/>
  <c r="D17" i="2"/>
  <c r="D5" i="2"/>
</calcChain>
</file>

<file path=xl/sharedStrings.xml><?xml version="1.0" encoding="utf-8"?>
<sst xmlns="http://schemas.openxmlformats.org/spreadsheetml/2006/main" count="363" uniqueCount="213">
  <si>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</si>
  <si>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</si>
  <si>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</si>
  <si>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</si>
  <si>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</si>
  <si>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</si>
  <si>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</si>
  <si>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</si>
  <si>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</si>
  <si>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</si>
  <si>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</si>
  <si>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</si>
  <si>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</si>
  <si>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</si>
  <si>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</si>
  <si>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</si>
  <si>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</si>
  <si>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</si>
  <si>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</si>
  <si>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</si>
  <si>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</si>
  <si>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</si>
  <si>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</si>
  <si>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</si>
  <si>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</si>
  <si>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</si>
  <si>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</si>
  <si>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</si>
  <si>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</si>
  <si>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</si>
  <si>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</si>
  <si>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</si>
  <si>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</si>
  <si>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</si>
  <si>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</si>
  <si>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</si>
  <si>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</si>
  <si>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</si>
  <si>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</si>
  <si>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</si>
  <si>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</si>
  <si>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</si>
  <si>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</si>
  <si>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</si>
  <si>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</si>
  <si>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</si>
  <si>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</si>
  <si>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</si>
  <si>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</si>
  <si>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</si>
  <si>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</si>
  <si>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</si>
  <si>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</si>
  <si>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</si>
  <si>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</si>
  <si>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</si>
  <si>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</si>
  <si>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</si>
  <si>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</si>
  <si>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</si>
  <si>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</si>
  <si>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</si>
  <si>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</si>
  <si>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</si>
  <si>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</si>
  <si>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</si>
  <si>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</si>
  <si>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</si>
  <si>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</si>
  <si>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</si>
  <si>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</si>
  <si>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</si>
  <si>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</si>
  <si>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</si>
  <si>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</si>
  <si>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</si>
  <si>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</si>
  <si>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</si>
  <si>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</si>
  <si>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</si>
  <si>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</si>
  <si>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</si>
  <si>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</si>
  <si>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</si>
  <si>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</si>
  <si>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</si>
  <si>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</si>
  <si>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</si>
  <si>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</si>
  <si>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</si>
  <si>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</si>
  <si>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</si>
  <si>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</si>
  <si>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</si>
  <si>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</si>
  <si>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</si>
  <si>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</si>
  <si>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</si>
  <si>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</si>
  <si>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</si>
  <si>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</si>
  <si>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</si>
  <si>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</si>
  <si>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</si>
  <si>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</si>
  <si>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</si>
  <si>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</si>
  <si>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</si>
  <si>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</si>
  <si>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</si>
  <si>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</si>
  <si>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</si>
  <si>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</si>
  <si>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</si>
  <si>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</si>
  <si>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</si>
  <si>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</si>
  <si>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</si>
  <si>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</si>
  <si>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</si>
  <si>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</si>
  <si>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</si>
  <si>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</si>
  <si>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</si>
  <si>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</si>
  <si>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</si>
  <si>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</si>
  <si>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</si>
  <si>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</si>
  <si>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</si>
  <si>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</si>
  <si>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</si>
  <si>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</si>
  <si>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</si>
  <si>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</si>
  <si>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</si>
  <si>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</si>
  <si>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</si>
  <si>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</si>
  <si>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</si>
  <si>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</si>
  <si>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</si>
  <si>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</si>
  <si>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</si>
  <si>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</si>
  <si>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Lyz Marcela Bernal Gómez</t>
  </si>
  <si>
    <t>Cuaderno de Estudio</t>
  </si>
  <si>
    <t>Ilustración</t>
  </si>
  <si>
    <t>IMG10</t>
  </si>
  <si>
    <t>IMG11</t>
  </si>
  <si>
    <t>IMG12</t>
  </si>
  <si>
    <t>IMG13</t>
  </si>
  <si>
    <t>IMG14</t>
  </si>
  <si>
    <t>IMG15</t>
  </si>
  <si>
    <t>IMG16</t>
  </si>
  <si>
    <t>IMG17</t>
  </si>
  <si>
    <t>IMG18</t>
  </si>
  <si>
    <t>IMG19</t>
  </si>
  <si>
    <t>IMG20</t>
  </si>
  <si>
    <t>Horizontal</t>
  </si>
  <si>
    <t>Fotografía</t>
  </si>
  <si>
    <t>Ver descripción y observación</t>
  </si>
  <si>
    <t>IMG21</t>
  </si>
  <si>
    <t>IMG22</t>
  </si>
  <si>
    <t>IMG23</t>
  </si>
  <si>
    <t>IMG24</t>
  </si>
  <si>
    <t>IMG25</t>
  </si>
  <si>
    <t>IMG26</t>
  </si>
  <si>
    <t>IMG27</t>
  </si>
  <si>
    <t>IMG28</t>
  </si>
  <si>
    <t>IMG29</t>
  </si>
  <si>
    <t>IMG30</t>
  </si>
  <si>
    <t>CN_11_11_CO</t>
  </si>
  <si>
    <t>Código Shutterstock: 119914387</t>
  </si>
  <si>
    <t>Código Shutterstock: 132996239</t>
  </si>
  <si>
    <t xml:space="preserve">Código Shutterstock: 225464155 - Ver descripción </t>
  </si>
  <si>
    <t xml:space="preserve">Código Shutterstock: 148300010  Ver descripción </t>
  </si>
  <si>
    <t xml:space="preserve">Se solicita realizar cambios de textos de idioma inglés al español, de acuerdo a lo siguiente:
Cambiar:
“Crude oil fractional distillation” por “Destilación fraccionada del petróleo”
“Refinery gas” por “Gas refinado C1 – C4 ”.
 “crude oil fractional Distillation” por “destilación fraccionada del petróleo crudo”.
 “Gasoline/Petrol”, por “Gasolina C5 – C10” 
“Naptha” por “Nafta C8 – C12 ”.
“Kerosine” por “Queroseno C10 – C16”
“Diese Oil” por “Aceite diésel C14 – C20 ”.
“Lubricanting Oil” por “Aceite lubricante C20 – C50”
“Fuel Oil” por “Combustibles pesados C50 – C70”
“Bitumen” por “Betún &gt;C70”
“Fractionating column” por “Columna de fraccionamiento”.
“Crude oil heated to”por “Petróleo crudo calentado a &gt;300 °C”
“Fractionating Column” por “Columna de fraccionamiento”
</t>
  </si>
  <si>
    <t>IMG04</t>
  </si>
  <si>
    <t>IMG05</t>
  </si>
  <si>
    <t>Código Shutterstock: 145661261</t>
  </si>
  <si>
    <t>IMG06</t>
  </si>
  <si>
    <t>IMG07</t>
  </si>
  <si>
    <t xml:space="preserve">Realizar tabla igual a la imagen guía. Por favor tener en cuenta los subíndices.  La ilustración no tiene pie de imagen porque hace parte del texto. </t>
  </si>
  <si>
    <t>IMG08</t>
  </si>
  <si>
    <t>IMG09</t>
  </si>
  <si>
    <t>Código Shutterstock: 142121251</t>
  </si>
  <si>
    <t>Por favor realizar ilustración igual a la imagen guía. Disponerlos en cuadros pegados</t>
  </si>
  <si>
    <t xml:space="preserve">Realizar igual a imagen guía.La ilustración no tiene pie de imagen porque hace parte del texto. </t>
  </si>
  <si>
    <t>Código Shutterstock: 185619251</t>
  </si>
  <si>
    <t xml:space="preserve">Código Shutterstock: 101659447 </t>
  </si>
  <si>
    <t>Código Shutterstock:  122081047</t>
  </si>
  <si>
    <t>Código Shutterstock: 62887738</t>
  </si>
  <si>
    <t>Código Shutterstock: 146957348</t>
  </si>
  <si>
    <t xml:space="preserve">Realizar tabla igual a la imagen guía.  La ilustración no tiene pie de imagen porque hace parte del texto. </t>
  </si>
  <si>
    <t>Código Shutterstock: 254050063   Ver descripción y observaciones</t>
  </si>
  <si>
    <t>Realizar ilustración igual a la imagen guía. De la máscara debe salir un zoom que incluya la estructura química. La estructura debe tener forma de triángulo.</t>
  </si>
  <si>
    <t>Código Shutterstock:  205264741. Ver descripción y observaciones</t>
  </si>
  <si>
    <t>Realizar cambio de texto del idioma inglés al español. Cambiar "Benzene" por "Benceno"</t>
  </si>
  <si>
    <t>Cambiar "BENZENE" por "Benceno"</t>
  </si>
  <si>
    <t xml:space="preserve">Realizar tabla igual a la imagen guía. Por favor tener en cuenta los subíndices. Todos los hexágonos deben ser del mismo tamaño y con un círculo dibujado en la mitad.  La relación del tamaño del círculo debe ser similar a la imagen que se deja abajo. La ilustración no tiene pie de imagen porque hace parte del texto.  </t>
  </si>
  <si>
    <t xml:space="preserve">Realizar ilustración igual a la imagen guía. Todos los hexágonos deben ser igual tamaño. En el hexágono se debe dibujar un círculo no óvalo, el cual debe estar ubicado en el centro.   La relación del tamaño del círculo debe ser similar a la imagen que se deja abajo. </t>
  </si>
  <si>
    <t>IMG31</t>
  </si>
  <si>
    <t>Realizar ilustración igual a la imagen guía. En el hexágono se debe dibujar un círculo no óvalo, el cual debe estar ubicado en el centro.   La relación del tamaño del círculo debe ser similar a la imagen que se deja abajo. Manejar subíndices.La ilustración no tiene pie de imagen porque hace parte del texto.</t>
  </si>
  <si>
    <t>Ilustrar igual a la imagen guía. Los tamaños de los hexágono debe ser igual en todos. El círculo en el centro y guardando la relación ya mencionada y ejemplificada. Disponer las figuras en cuadros.La ilustración no tiene pie de imagen porque hace parte del texto.</t>
  </si>
  <si>
    <t>IMG32</t>
  </si>
  <si>
    <t>Ilustrar igual a la imagen guía. Los tamaños de los hexágono debe ser igual en todos. El círculo en el centro y guardando la relación ya mencionada y ejemplificada. La ilustración no tiene pie de imagen porque hace parte del texto.</t>
  </si>
  <si>
    <t>IMG33</t>
  </si>
  <si>
    <t>4 ESO/Física y química/La química orgánica/Los hidrocarburos/</t>
  </si>
  <si>
    <t>IMG02</t>
  </si>
  <si>
    <t>IMG03</t>
  </si>
  <si>
    <t>IMG34</t>
  </si>
  <si>
    <t>Los hidrocarburos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</si>
</sst>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0"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3">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6" fillId="0" borderId="5" xfId="0" applyFont="1" applyBorder="1" applyAlignment="1">
      <alignment vertical="top"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xf numFmtId="1" fontId="2" fillId="0" borderId="5" xfId="0" applyNumberFormat="1" applyFont="1" applyFill="1" applyBorder="1" applyAlignment="1">
      <alignment vertical="top" wrapText="1"/>
    </xf>
    <xf numFmtId="1" fontId="2" fillId="0" borderId="5" xfId="0" applyNumberFormat="1" applyFont="1" applyFill="1" applyBorder="1" applyAlignment="1">
      <alignment horizontal="left" vertical="top" wrapText="1"/>
    </xf>
    <xf numFmtId="0" fontId="2" fillId="0" borderId="5" xfId="0" applyFont="1" applyFill="1" applyBorder="1" applyAlignment="1">
      <alignment vertical="top" wrapText="1"/>
    </xf>
    <xf numFmtId="0" fontId="6" fillId="0" borderId="5" xfId="0" applyFont="1" applyBorder="1" applyAlignment="1">
      <alignment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externalLink" Target="externalLinks/externalLink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18" Type="http://schemas.openxmlformats.org/officeDocument/2006/relationships/image" Target="../media/image19.jpeg"/><Relationship Id="rId26" Type="http://schemas.openxmlformats.org/officeDocument/2006/relationships/image" Target="../media/image27.png"/><Relationship Id="rId3" Type="http://schemas.openxmlformats.org/officeDocument/2006/relationships/image" Target="../media/image4.png"/><Relationship Id="rId21" Type="http://schemas.openxmlformats.org/officeDocument/2006/relationships/image" Target="../media/image22.jpeg"/><Relationship Id="rId34" Type="http://schemas.openxmlformats.org/officeDocument/2006/relationships/image" Target="../media/image35.jpeg"/><Relationship Id="rId7" Type="http://schemas.openxmlformats.org/officeDocument/2006/relationships/image" Target="../media/image8.png"/><Relationship Id="rId12" Type="http://schemas.openxmlformats.org/officeDocument/2006/relationships/image" Target="../media/image13.png"/><Relationship Id="rId17" Type="http://schemas.openxmlformats.org/officeDocument/2006/relationships/image" Target="../media/image18.jpeg"/><Relationship Id="rId25" Type="http://schemas.openxmlformats.org/officeDocument/2006/relationships/image" Target="../media/image26.png"/><Relationship Id="rId33" Type="http://schemas.openxmlformats.org/officeDocument/2006/relationships/image" Target="../media/image34.png"/><Relationship Id="rId2" Type="http://schemas.openxmlformats.org/officeDocument/2006/relationships/image" Target="../media/image3.jpeg"/><Relationship Id="rId16" Type="http://schemas.openxmlformats.org/officeDocument/2006/relationships/image" Target="../media/image17.jpeg"/><Relationship Id="rId20" Type="http://schemas.openxmlformats.org/officeDocument/2006/relationships/image" Target="../media/image21.png"/><Relationship Id="rId29" Type="http://schemas.openxmlformats.org/officeDocument/2006/relationships/image" Target="../media/image30.png"/><Relationship Id="rId1" Type="http://schemas.openxmlformats.org/officeDocument/2006/relationships/image" Target="../media/image2.jpeg"/><Relationship Id="rId6" Type="http://schemas.openxmlformats.org/officeDocument/2006/relationships/image" Target="../media/image7.png"/><Relationship Id="rId11" Type="http://schemas.openxmlformats.org/officeDocument/2006/relationships/image" Target="../media/image12.jpeg"/><Relationship Id="rId24" Type="http://schemas.openxmlformats.org/officeDocument/2006/relationships/image" Target="../media/image25.png"/><Relationship Id="rId32" Type="http://schemas.openxmlformats.org/officeDocument/2006/relationships/image" Target="../media/image33.png"/><Relationship Id="rId5" Type="http://schemas.openxmlformats.org/officeDocument/2006/relationships/image" Target="../media/image6.jpeg"/><Relationship Id="rId15" Type="http://schemas.openxmlformats.org/officeDocument/2006/relationships/image" Target="../media/image16.jpeg"/><Relationship Id="rId23" Type="http://schemas.openxmlformats.org/officeDocument/2006/relationships/image" Target="../media/image24.png"/><Relationship Id="rId28" Type="http://schemas.openxmlformats.org/officeDocument/2006/relationships/image" Target="../media/image29.png"/><Relationship Id="rId10" Type="http://schemas.openxmlformats.org/officeDocument/2006/relationships/image" Target="../media/image11.jpeg"/><Relationship Id="rId19" Type="http://schemas.openxmlformats.org/officeDocument/2006/relationships/image" Target="../media/image20.png"/><Relationship Id="rId31" Type="http://schemas.openxmlformats.org/officeDocument/2006/relationships/image" Target="../media/image32.png"/><Relationship Id="rId4" Type="http://schemas.openxmlformats.org/officeDocument/2006/relationships/image" Target="../media/image5.jpeg"/><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png"/><Relationship Id="rId27" Type="http://schemas.openxmlformats.org/officeDocument/2006/relationships/image" Target="../media/image28.png"/><Relationship Id="rId30" Type="http://schemas.openxmlformats.org/officeDocument/2006/relationships/image" Target="../media/image31.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447675</xdr:colOff>
      <xdr:row>9</xdr:row>
      <xdr:rowOff>304800</xdr:rowOff>
    </xdr:from>
    <xdr:to>
      <xdr:col>9</xdr:col>
      <xdr:colOff>2781300</xdr:colOff>
      <xdr:row>9</xdr:row>
      <xdr:rowOff>1964055</xdr:rowOff>
    </xdr:to>
    <xdr:pic>
      <xdr:nvPicPr>
        <xdr:cNvPr id="59" name="Imagen 58" descr="http://thumb101.shutterstock.com/display_pic_with_logo/484819/119914387/stock-photo-caucasian-hands-cupped-with-black-petrol-isolated-on-white-background-119914387.jpg"/>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106650" y="2276475"/>
          <a:ext cx="2333625" cy="1659255"/>
        </a:xfrm>
        <a:prstGeom prst="rect">
          <a:avLst/>
        </a:prstGeom>
        <a:noFill/>
        <a:ln>
          <a:noFill/>
        </a:ln>
      </xdr:spPr>
    </xdr:pic>
    <xdr:clientData/>
  </xdr:twoCellAnchor>
  <xdr:twoCellAnchor editAs="oneCell">
    <xdr:from>
      <xdr:col>9</xdr:col>
      <xdr:colOff>942975</xdr:colOff>
      <xdr:row>10</xdr:row>
      <xdr:rowOff>152399</xdr:rowOff>
    </xdr:from>
    <xdr:to>
      <xdr:col>9</xdr:col>
      <xdr:colOff>2505075</xdr:colOff>
      <xdr:row>10</xdr:row>
      <xdr:rowOff>2041524</xdr:rowOff>
    </xdr:to>
    <xdr:pic>
      <xdr:nvPicPr>
        <xdr:cNvPr id="62" name="Imagen 61" descr="http://thumb7.shutterstock.com/display_pic_with_logo/930085/132996239/stock-photo-cyclops-copepod-copepods-blue-dark-field-132996239.jpg"/>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601950" y="4238624"/>
          <a:ext cx="1562100" cy="1889125"/>
        </a:xfrm>
        <a:prstGeom prst="rect">
          <a:avLst/>
        </a:prstGeom>
        <a:noFill/>
        <a:ln>
          <a:noFill/>
        </a:ln>
      </xdr:spPr>
    </xdr:pic>
    <xdr:clientData/>
  </xdr:twoCellAnchor>
  <xdr:twoCellAnchor editAs="oneCell">
    <xdr:from>
      <xdr:col>9</xdr:col>
      <xdr:colOff>123824</xdr:colOff>
      <xdr:row>11</xdr:row>
      <xdr:rowOff>123825</xdr:rowOff>
    </xdr:from>
    <xdr:to>
      <xdr:col>9</xdr:col>
      <xdr:colOff>3390899</xdr:colOff>
      <xdr:row>11</xdr:row>
      <xdr:rowOff>1819275</xdr:rowOff>
    </xdr:to>
    <xdr:pic>
      <xdr:nvPicPr>
        <xdr:cNvPr id="64" name="Imagen 63"/>
        <xdr:cNvPicPr/>
      </xdr:nvPicPr>
      <xdr:blipFill rotWithShape="1">
        <a:blip xmlns:r="http://schemas.openxmlformats.org/officeDocument/2006/relationships" r:embed="rId3"/>
        <a:srcRect l="49558" t="49205" r="19213" b="25136"/>
        <a:stretch/>
      </xdr:blipFill>
      <xdr:spPr bwMode="auto">
        <a:xfrm>
          <a:off x="14782799" y="6324600"/>
          <a:ext cx="3267075" cy="16954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285750</xdr:colOff>
      <xdr:row>12</xdr:row>
      <xdr:rowOff>209551</xdr:rowOff>
    </xdr:from>
    <xdr:to>
      <xdr:col>9</xdr:col>
      <xdr:colOff>2581275</xdr:colOff>
      <xdr:row>12</xdr:row>
      <xdr:rowOff>2228850</xdr:rowOff>
    </xdr:to>
    <xdr:pic>
      <xdr:nvPicPr>
        <xdr:cNvPr id="65" name="Imagen 64" descr="http://thumb7.shutterstock.com/display_pic_with_logo/892732/225464155/stock-vector-labeled-diagram-of-crude-oil-fractional-distillation-225464155.jpg"/>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944725" y="8524876"/>
          <a:ext cx="2295525" cy="2019299"/>
        </a:xfrm>
        <a:prstGeom prst="rect">
          <a:avLst/>
        </a:prstGeom>
        <a:noFill/>
        <a:ln>
          <a:noFill/>
        </a:ln>
      </xdr:spPr>
    </xdr:pic>
    <xdr:clientData/>
  </xdr:twoCellAnchor>
  <xdr:twoCellAnchor editAs="oneCell">
    <xdr:from>
      <xdr:col>9</xdr:col>
      <xdr:colOff>666751</xdr:colOff>
      <xdr:row>13</xdr:row>
      <xdr:rowOff>142875</xdr:rowOff>
    </xdr:from>
    <xdr:to>
      <xdr:col>9</xdr:col>
      <xdr:colOff>2286001</xdr:colOff>
      <xdr:row>13</xdr:row>
      <xdr:rowOff>1390650</xdr:rowOff>
    </xdr:to>
    <xdr:pic>
      <xdr:nvPicPr>
        <xdr:cNvPr id="66" name="Imagen 65" descr="http://thumb7.shutterstock.com/display_pic_with_logo/103244/145661261/stock-photo-nozzle-pumping-gasoline-in-a-tank-145661261.jpg"/>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5325726" y="13716000"/>
          <a:ext cx="1619250" cy="1247775"/>
        </a:xfrm>
        <a:prstGeom prst="rect">
          <a:avLst/>
        </a:prstGeom>
        <a:noFill/>
        <a:ln>
          <a:noFill/>
        </a:ln>
      </xdr:spPr>
    </xdr:pic>
    <xdr:clientData/>
  </xdr:twoCellAnchor>
  <xdr:twoCellAnchor editAs="oneCell">
    <xdr:from>
      <xdr:col>9</xdr:col>
      <xdr:colOff>19050</xdr:colOff>
      <xdr:row>14</xdr:row>
      <xdr:rowOff>9524</xdr:rowOff>
    </xdr:from>
    <xdr:to>
      <xdr:col>9</xdr:col>
      <xdr:colOff>3438525</xdr:colOff>
      <xdr:row>14</xdr:row>
      <xdr:rowOff>2343149</xdr:rowOff>
    </xdr:to>
    <xdr:pic>
      <xdr:nvPicPr>
        <xdr:cNvPr id="67" name="Imagen 66"/>
        <xdr:cNvPicPr/>
      </xdr:nvPicPr>
      <xdr:blipFill rotWithShape="1">
        <a:blip xmlns:r="http://schemas.openxmlformats.org/officeDocument/2006/relationships" r:embed="rId6"/>
        <a:srcRect l="26929" t="32184" r="40973" b="32950"/>
        <a:stretch/>
      </xdr:blipFill>
      <xdr:spPr bwMode="auto">
        <a:xfrm>
          <a:off x="14678025" y="15059024"/>
          <a:ext cx="3419475" cy="23336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211010</xdr:colOff>
      <xdr:row>15</xdr:row>
      <xdr:rowOff>95250</xdr:rowOff>
    </xdr:from>
    <xdr:to>
      <xdr:col>9</xdr:col>
      <xdr:colOff>2989686</xdr:colOff>
      <xdr:row>15</xdr:row>
      <xdr:rowOff>2428874</xdr:rowOff>
    </xdr:to>
    <xdr:pic>
      <xdr:nvPicPr>
        <xdr:cNvPr id="5" name="Imagen 4"/>
        <xdr:cNvPicPr>
          <a:picLocks noChangeAspect="1"/>
        </xdr:cNvPicPr>
      </xdr:nvPicPr>
      <xdr:blipFill>
        <a:blip xmlns:r="http://schemas.openxmlformats.org/officeDocument/2006/relationships" r:embed="rId7"/>
        <a:stretch>
          <a:fillRect/>
        </a:stretch>
      </xdr:blipFill>
      <xdr:spPr>
        <a:xfrm>
          <a:off x="14879510" y="17705917"/>
          <a:ext cx="2778676" cy="2333624"/>
        </a:xfrm>
        <a:prstGeom prst="rect">
          <a:avLst/>
        </a:prstGeom>
      </xdr:spPr>
    </xdr:pic>
    <xdr:clientData/>
  </xdr:twoCellAnchor>
  <xdr:twoCellAnchor editAs="oneCell">
    <xdr:from>
      <xdr:col>9</xdr:col>
      <xdr:colOff>107156</xdr:colOff>
      <xdr:row>16</xdr:row>
      <xdr:rowOff>71438</xdr:rowOff>
    </xdr:from>
    <xdr:to>
      <xdr:col>9</xdr:col>
      <xdr:colOff>3296709</xdr:colOff>
      <xdr:row>16</xdr:row>
      <xdr:rowOff>3440906</xdr:rowOff>
    </xdr:to>
    <xdr:pic>
      <xdr:nvPicPr>
        <xdr:cNvPr id="68" name="Imagen 67"/>
        <xdr:cNvPicPr/>
      </xdr:nvPicPr>
      <xdr:blipFill rotWithShape="1">
        <a:blip xmlns:r="http://schemas.openxmlformats.org/officeDocument/2006/relationships" r:embed="rId8"/>
        <a:srcRect l="36191" t="13027" r="17277" b="11111"/>
        <a:stretch/>
      </xdr:blipFill>
      <xdr:spPr bwMode="auto">
        <a:xfrm>
          <a:off x="14751844" y="20228719"/>
          <a:ext cx="3189553" cy="336946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71437</xdr:colOff>
      <xdr:row>16</xdr:row>
      <xdr:rowOff>3798094</xdr:rowOff>
    </xdr:from>
    <xdr:to>
      <xdr:col>9</xdr:col>
      <xdr:colOff>3143251</xdr:colOff>
      <xdr:row>17</xdr:row>
      <xdr:rowOff>3524250</xdr:rowOff>
    </xdr:to>
    <xdr:pic>
      <xdr:nvPicPr>
        <xdr:cNvPr id="69" name="Imagen 68"/>
        <xdr:cNvPicPr/>
      </xdr:nvPicPr>
      <xdr:blipFill rotWithShape="1">
        <a:blip xmlns:r="http://schemas.openxmlformats.org/officeDocument/2006/relationships" r:embed="rId9"/>
        <a:srcRect l="35114" t="34866" r="19432" b="14559"/>
        <a:stretch/>
      </xdr:blipFill>
      <xdr:spPr bwMode="auto">
        <a:xfrm>
          <a:off x="14716125" y="23955375"/>
          <a:ext cx="3071814" cy="353615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214312</xdr:colOff>
      <xdr:row>18</xdr:row>
      <xdr:rowOff>95249</xdr:rowOff>
    </xdr:from>
    <xdr:to>
      <xdr:col>9</xdr:col>
      <xdr:colOff>3238500</xdr:colOff>
      <xdr:row>18</xdr:row>
      <xdr:rowOff>2178842</xdr:rowOff>
    </xdr:to>
    <xdr:pic>
      <xdr:nvPicPr>
        <xdr:cNvPr id="70" name="Imagen 69" descr="http://thumb7.shutterstock.com/display_pic_with_logo/256990/142121251/stock-photo-cans-of-paint-thinner-brush-roller-on-the-floor-of-parquet-142121251.jpg"/>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4859000" y="27872530"/>
          <a:ext cx="3024188" cy="2083593"/>
        </a:xfrm>
        <a:prstGeom prst="rect">
          <a:avLst/>
        </a:prstGeom>
        <a:noFill/>
        <a:ln>
          <a:noFill/>
        </a:ln>
      </xdr:spPr>
    </xdr:pic>
    <xdr:clientData/>
  </xdr:twoCellAnchor>
  <xdr:twoCellAnchor editAs="oneCell">
    <xdr:from>
      <xdr:col>9</xdr:col>
      <xdr:colOff>83343</xdr:colOff>
      <xdr:row>19</xdr:row>
      <xdr:rowOff>297657</xdr:rowOff>
    </xdr:from>
    <xdr:to>
      <xdr:col>9</xdr:col>
      <xdr:colOff>3214686</xdr:colOff>
      <xdr:row>19</xdr:row>
      <xdr:rowOff>2690813</xdr:rowOff>
    </xdr:to>
    <xdr:pic>
      <xdr:nvPicPr>
        <xdr:cNvPr id="71" name="Imagen 70" descr="http://profesores.aulaplaneta.com/DNNPlayerPackages/Package12308/InfoGuion/cuadernoestudio/images_xml/FQ_10_13_img9_small.jpg"/>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35489" b="42031"/>
        <a:stretch/>
      </xdr:blipFill>
      <xdr:spPr bwMode="auto">
        <a:xfrm>
          <a:off x="14728031" y="30527626"/>
          <a:ext cx="3131343" cy="2393156"/>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9</xdr:col>
      <xdr:colOff>142873</xdr:colOff>
      <xdr:row>20</xdr:row>
      <xdr:rowOff>59530</xdr:rowOff>
    </xdr:from>
    <xdr:to>
      <xdr:col>9</xdr:col>
      <xdr:colOff>3298031</xdr:colOff>
      <xdr:row>20</xdr:row>
      <xdr:rowOff>3619499</xdr:rowOff>
    </xdr:to>
    <xdr:pic>
      <xdr:nvPicPr>
        <xdr:cNvPr id="72" name="Imagen 71"/>
        <xdr:cNvPicPr/>
      </xdr:nvPicPr>
      <xdr:blipFill rotWithShape="1">
        <a:blip xmlns:r="http://schemas.openxmlformats.org/officeDocument/2006/relationships" r:embed="rId12"/>
        <a:srcRect l="37053" t="10729" r="13830" b="14942"/>
        <a:stretch/>
      </xdr:blipFill>
      <xdr:spPr bwMode="auto">
        <a:xfrm>
          <a:off x="14787561" y="33456561"/>
          <a:ext cx="3155158" cy="355996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523875</xdr:colOff>
      <xdr:row>21</xdr:row>
      <xdr:rowOff>107155</xdr:rowOff>
    </xdr:from>
    <xdr:to>
      <xdr:col>9</xdr:col>
      <xdr:colOff>2595562</xdr:colOff>
      <xdr:row>21</xdr:row>
      <xdr:rowOff>1107281</xdr:rowOff>
    </xdr:to>
    <xdr:pic>
      <xdr:nvPicPr>
        <xdr:cNvPr id="74" name="Imagen 73"/>
        <xdr:cNvPicPr/>
      </xdr:nvPicPr>
      <xdr:blipFill rotWithShape="1">
        <a:blip xmlns:r="http://schemas.openxmlformats.org/officeDocument/2006/relationships" r:embed="rId13"/>
        <a:srcRect l="57875" t="51922" r="28038" b="39022"/>
        <a:stretch/>
      </xdr:blipFill>
      <xdr:spPr bwMode="auto">
        <a:xfrm>
          <a:off x="15168563" y="37314186"/>
          <a:ext cx="2071687" cy="100012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154782</xdr:colOff>
      <xdr:row>22</xdr:row>
      <xdr:rowOff>35719</xdr:rowOff>
    </xdr:from>
    <xdr:to>
      <xdr:col>9</xdr:col>
      <xdr:colOff>3428999</xdr:colOff>
      <xdr:row>22</xdr:row>
      <xdr:rowOff>3143249</xdr:rowOff>
    </xdr:to>
    <xdr:pic>
      <xdr:nvPicPr>
        <xdr:cNvPr id="75" name="Imagen 74"/>
        <xdr:cNvPicPr/>
      </xdr:nvPicPr>
      <xdr:blipFill rotWithShape="1">
        <a:blip xmlns:r="http://schemas.openxmlformats.org/officeDocument/2006/relationships" r:embed="rId14"/>
        <a:srcRect l="38130" t="26820" r="18569" b="40996"/>
        <a:stretch/>
      </xdr:blipFill>
      <xdr:spPr bwMode="auto">
        <a:xfrm>
          <a:off x="14799470" y="38516719"/>
          <a:ext cx="3274217" cy="310753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154780</xdr:colOff>
      <xdr:row>23</xdr:row>
      <xdr:rowOff>166686</xdr:rowOff>
    </xdr:from>
    <xdr:to>
      <xdr:col>9</xdr:col>
      <xdr:colOff>3164681</xdr:colOff>
      <xdr:row>23</xdr:row>
      <xdr:rowOff>2266155</xdr:rowOff>
    </xdr:to>
    <xdr:pic>
      <xdr:nvPicPr>
        <xdr:cNvPr id="76" name="Imagen 75" descr="http://thumb7.shutterstock.com/display_pic_with_logo/514156/185619251/stock-photo-side-view-of-young-mechanic-pouring-antifreeze-into-windscreen-water-tank-on-street-185619251.jpg"/>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4799468" y="42457686"/>
          <a:ext cx="3009901" cy="2099469"/>
        </a:xfrm>
        <a:prstGeom prst="rect">
          <a:avLst/>
        </a:prstGeom>
        <a:noFill/>
        <a:ln>
          <a:noFill/>
        </a:ln>
      </xdr:spPr>
    </xdr:pic>
    <xdr:clientData/>
  </xdr:twoCellAnchor>
  <xdr:twoCellAnchor editAs="oneCell">
    <xdr:from>
      <xdr:col>9</xdr:col>
      <xdr:colOff>214312</xdr:colOff>
      <xdr:row>24</xdr:row>
      <xdr:rowOff>11907</xdr:rowOff>
    </xdr:from>
    <xdr:to>
      <xdr:col>9</xdr:col>
      <xdr:colOff>3144996</xdr:colOff>
      <xdr:row>24</xdr:row>
      <xdr:rowOff>2157413</xdr:rowOff>
    </xdr:to>
    <xdr:pic>
      <xdr:nvPicPr>
        <xdr:cNvPr id="77" name="Imagen 76" descr="http://thumb101.shutterstock.com/display_pic_with_logo/505087/101659447/stock-photo-plastic-bottles-on-white-background-101659447.jpg"/>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4859000" y="44838938"/>
          <a:ext cx="2930684" cy="2145506"/>
        </a:xfrm>
        <a:prstGeom prst="rect">
          <a:avLst/>
        </a:prstGeom>
        <a:noFill/>
        <a:ln>
          <a:noFill/>
        </a:ln>
      </xdr:spPr>
    </xdr:pic>
    <xdr:clientData/>
  </xdr:twoCellAnchor>
  <xdr:twoCellAnchor editAs="oneCell">
    <xdr:from>
      <xdr:col>9</xdr:col>
      <xdr:colOff>559592</xdr:colOff>
      <xdr:row>25</xdr:row>
      <xdr:rowOff>154779</xdr:rowOff>
    </xdr:from>
    <xdr:to>
      <xdr:col>9</xdr:col>
      <xdr:colOff>2905124</xdr:colOff>
      <xdr:row>25</xdr:row>
      <xdr:rowOff>1893092</xdr:rowOff>
    </xdr:to>
    <xdr:pic>
      <xdr:nvPicPr>
        <xdr:cNvPr id="78" name="Imagen 77" descr="http://thumb101.shutterstock.com/display_pic_with_logo/1157915/122081047/stock-photo-tomatoes-carrots-on-the-table-122081047.jpg"/>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5204280" y="47517842"/>
          <a:ext cx="2345532" cy="1738313"/>
        </a:xfrm>
        <a:prstGeom prst="rect">
          <a:avLst/>
        </a:prstGeom>
        <a:noFill/>
        <a:ln>
          <a:noFill/>
        </a:ln>
      </xdr:spPr>
    </xdr:pic>
    <xdr:clientData/>
  </xdr:twoCellAnchor>
  <xdr:twoCellAnchor editAs="oneCell">
    <xdr:from>
      <xdr:col>9</xdr:col>
      <xdr:colOff>321468</xdr:colOff>
      <xdr:row>26</xdr:row>
      <xdr:rowOff>11906</xdr:rowOff>
    </xdr:from>
    <xdr:to>
      <xdr:col>9</xdr:col>
      <xdr:colOff>2616994</xdr:colOff>
      <xdr:row>26</xdr:row>
      <xdr:rowOff>1777206</xdr:rowOff>
    </xdr:to>
    <xdr:pic>
      <xdr:nvPicPr>
        <xdr:cNvPr id="79" name="Imagen 78" descr="http://thumb1.shutterstock.com/display_pic_with_logo/454414/454414,1286925944,10/stock-photo-four-bananas-two-apples-isolated-on-white-background-62887738.jpg"/>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4966156" y="52447031"/>
          <a:ext cx="2295526" cy="1765300"/>
        </a:xfrm>
        <a:prstGeom prst="rect">
          <a:avLst/>
        </a:prstGeom>
        <a:noFill/>
        <a:ln>
          <a:noFill/>
        </a:ln>
      </xdr:spPr>
    </xdr:pic>
    <xdr:clientData/>
  </xdr:twoCellAnchor>
  <xdr:twoCellAnchor editAs="oneCell">
    <xdr:from>
      <xdr:col>9</xdr:col>
      <xdr:colOff>130968</xdr:colOff>
      <xdr:row>27</xdr:row>
      <xdr:rowOff>166688</xdr:rowOff>
    </xdr:from>
    <xdr:to>
      <xdr:col>9</xdr:col>
      <xdr:colOff>3067050</xdr:colOff>
      <xdr:row>27</xdr:row>
      <xdr:rowOff>3559970</xdr:rowOff>
    </xdr:to>
    <xdr:pic>
      <xdr:nvPicPr>
        <xdr:cNvPr id="80" name="Imagen 79"/>
        <xdr:cNvPicPr/>
      </xdr:nvPicPr>
      <xdr:blipFill rotWithShape="1">
        <a:blip xmlns:r="http://schemas.openxmlformats.org/officeDocument/2006/relationships" r:embed="rId19"/>
        <a:srcRect l="36622" t="6130" r="13399" b="9961"/>
        <a:stretch/>
      </xdr:blipFill>
      <xdr:spPr bwMode="auto">
        <a:xfrm>
          <a:off x="14775656" y="54506813"/>
          <a:ext cx="2936082" cy="339328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71438</xdr:colOff>
      <xdr:row>28</xdr:row>
      <xdr:rowOff>357188</xdr:rowOff>
    </xdr:from>
    <xdr:to>
      <xdr:col>9</xdr:col>
      <xdr:colOff>3393281</xdr:colOff>
      <xdr:row>28</xdr:row>
      <xdr:rowOff>2917032</xdr:rowOff>
    </xdr:to>
    <xdr:pic>
      <xdr:nvPicPr>
        <xdr:cNvPr id="81" name="Imagen 80"/>
        <xdr:cNvPicPr/>
      </xdr:nvPicPr>
      <xdr:blipFill rotWithShape="1">
        <a:blip xmlns:r="http://schemas.openxmlformats.org/officeDocument/2006/relationships" r:embed="rId20"/>
        <a:srcRect l="27156" t="44979" r="28717" b="24532"/>
        <a:stretch/>
      </xdr:blipFill>
      <xdr:spPr bwMode="auto">
        <a:xfrm>
          <a:off x="14716126" y="55971282"/>
          <a:ext cx="3321843" cy="255984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399169</xdr:colOff>
      <xdr:row>29</xdr:row>
      <xdr:rowOff>59530</xdr:rowOff>
    </xdr:from>
    <xdr:to>
      <xdr:col>9</xdr:col>
      <xdr:colOff>2422072</xdr:colOff>
      <xdr:row>29</xdr:row>
      <xdr:rowOff>1888227</xdr:rowOff>
    </xdr:to>
    <xdr:pic>
      <xdr:nvPicPr>
        <xdr:cNvPr id="82" name="Imagen 81" descr="welders with protective mask in the factory "/>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5081276" y="58556637"/>
          <a:ext cx="2022903" cy="1828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83343</xdr:colOff>
      <xdr:row>30</xdr:row>
      <xdr:rowOff>107156</xdr:rowOff>
    </xdr:from>
    <xdr:to>
      <xdr:col>9</xdr:col>
      <xdr:colOff>3405187</xdr:colOff>
      <xdr:row>30</xdr:row>
      <xdr:rowOff>2107406</xdr:rowOff>
    </xdr:to>
    <xdr:pic>
      <xdr:nvPicPr>
        <xdr:cNvPr id="84" name="Imagen 83"/>
        <xdr:cNvPicPr/>
      </xdr:nvPicPr>
      <xdr:blipFill rotWithShape="1">
        <a:blip xmlns:r="http://schemas.openxmlformats.org/officeDocument/2006/relationships" r:embed="rId22"/>
        <a:srcRect l="36830" t="67318" r="32112" b="12759"/>
        <a:stretch/>
      </xdr:blipFill>
      <xdr:spPr bwMode="auto">
        <a:xfrm>
          <a:off x="14728031" y="60590906"/>
          <a:ext cx="3321844" cy="20002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181994</xdr:colOff>
      <xdr:row>31</xdr:row>
      <xdr:rowOff>39121</xdr:rowOff>
    </xdr:from>
    <xdr:to>
      <xdr:col>9</xdr:col>
      <xdr:colOff>3113790</xdr:colOff>
      <xdr:row>31</xdr:row>
      <xdr:rowOff>3484789</xdr:rowOff>
    </xdr:to>
    <xdr:pic>
      <xdr:nvPicPr>
        <xdr:cNvPr id="85" name="Imagen 84"/>
        <xdr:cNvPicPr/>
      </xdr:nvPicPr>
      <xdr:blipFill rotWithShape="1">
        <a:blip xmlns:r="http://schemas.openxmlformats.org/officeDocument/2006/relationships" r:embed="rId23"/>
        <a:srcRect l="26137" t="17206" r="30923" b="9136"/>
        <a:stretch/>
      </xdr:blipFill>
      <xdr:spPr bwMode="auto">
        <a:xfrm>
          <a:off x="14864101" y="62972157"/>
          <a:ext cx="2931796" cy="344566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23813</xdr:colOff>
      <xdr:row>32</xdr:row>
      <xdr:rowOff>273843</xdr:rowOff>
    </xdr:from>
    <xdr:to>
      <xdr:col>9</xdr:col>
      <xdr:colOff>3417094</xdr:colOff>
      <xdr:row>32</xdr:row>
      <xdr:rowOff>1393031</xdr:rowOff>
    </xdr:to>
    <xdr:pic>
      <xdr:nvPicPr>
        <xdr:cNvPr id="86" name="Imagen 85"/>
        <xdr:cNvPicPr/>
      </xdr:nvPicPr>
      <xdr:blipFill rotWithShape="1">
        <a:blip xmlns:r="http://schemas.openxmlformats.org/officeDocument/2006/relationships" r:embed="rId24"/>
        <a:srcRect l="36490" t="72751" r="28717" b="10948"/>
        <a:stretch/>
      </xdr:blipFill>
      <xdr:spPr bwMode="auto">
        <a:xfrm>
          <a:off x="14668501" y="67103624"/>
          <a:ext cx="3393281" cy="111918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154780</xdr:colOff>
      <xdr:row>33</xdr:row>
      <xdr:rowOff>202406</xdr:rowOff>
    </xdr:from>
    <xdr:to>
      <xdr:col>9</xdr:col>
      <xdr:colOff>3000374</xdr:colOff>
      <xdr:row>33</xdr:row>
      <xdr:rowOff>2035968</xdr:rowOff>
    </xdr:to>
    <xdr:pic>
      <xdr:nvPicPr>
        <xdr:cNvPr id="88" name="Imagen 87"/>
        <xdr:cNvPicPr/>
      </xdr:nvPicPr>
      <xdr:blipFill rotWithShape="1">
        <a:blip xmlns:r="http://schemas.openxmlformats.org/officeDocument/2006/relationships" r:embed="rId25"/>
        <a:srcRect l="47352" t="33810" r="19722" b="39927"/>
        <a:stretch/>
      </xdr:blipFill>
      <xdr:spPr bwMode="auto">
        <a:xfrm>
          <a:off x="14799468" y="69568219"/>
          <a:ext cx="2845594" cy="183356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166686</xdr:colOff>
      <xdr:row>34</xdr:row>
      <xdr:rowOff>23812</xdr:rowOff>
    </xdr:from>
    <xdr:to>
      <xdr:col>9</xdr:col>
      <xdr:colOff>3345655</xdr:colOff>
      <xdr:row>34</xdr:row>
      <xdr:rowOff>1869281</xdr:rowOff>
    </xdr:to>
    <xdr:pic>
      <xdr:nvPicPr>
        <xdr:cNvPr id="89" name="Imagen 88"/>
        <xdr:cNvPicPr/>
      </xdr:nvPicPr>
      <xdr:blipFill rotWithShape="1">
        <a:blip xmlns:r="http://schemas.openxmlformats.org/officeDocument/2006/relationships" r:embed="rId26"/>
        <a:srcRect l="48710" t="31999" r="21080" b="39324"/>
        <a:stretch/>
      </xdr:blipFill>
      <xdr:spPr bwMode="auto">
        <a:xfrm>
          <a:off x="14811374" y="71925656"/>
          <a:ext cx="3178969" cy="1845469"/>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9</xdr:col>
          <xdr:colOff>702469</xdr:colOff>
          <xdr:row>35</xdr:row>
          <xdr:rowOff>35718</xdr:rowOff>
        </xdr:from>
        <xdr:to>
          <xdr:col>9</xdr:col>
          <xdr:colOff>2959894</xdr:colOff>
          <xdr:row>35</xdr:row>
          <xdr:rowOff>2436018</xdr:rowOff>
        </xdr:to>
        <xdr:sp macro="" textlink="">
          <xdr:nvSpPr>
            <xdr:cNvPr id="3139" name="Object 67" hidden="1">
              <a:extLst>
                <a:ext uri="{63B3BB69-23CF-44E3-9099-C40C66FF867C}">
                  <a14:compatExt spid="_x0000_s313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130969</xdr:colOff>
      <xdr:row>36</xdr:row>
      <xdr:rowOff>95250</xdr:rowOff>
    </xdr:from>
    <xdr:to>
      <xdr:col>9</xdr:col>
      <xdr:colOff>3786187</xdr:colOff>
      <xdr:row>36</xdr:row>
      <xdr:rowOff>3607594</xdr:rowOff>
    </xdr:to>
    <xdr:pic>
      <xdr:nvPicPr>
        <xdr:cNvPr id="90" name="Imagen 89"/>
        <xdr:cNvPicPr/>
      </xdr:nvPicPr>
      <xdr:blipFill rotWithShape="1">
        <a:blip xmlns:r="http://schemas.openxmlformats.org/officeDocument/2006/relationships" r:embed="rId27"/>
        <a:srcRect l="28088" t="19679" r="38718" b="20630"/>
        <a:stretch/>
      </xdr:blipFill>
      <xdr:spPr bwMode="auto">
        <a:xfrm>
          <a:off x="14775657" y="77069156"/>
          <a:ext cx="3655218" cy="351234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585107</xdr:colOff>
      <xdr:row>36</xdr:row>
      <xdr:rowOff>1197428</xdr:rowOff>
    </xdr:from>
    <xdr:to>
      <xdr:col>10</xdr:col>
      <xdr:colOff>1401535</xdr:colOff>
      <xdr:row>36</xdr:row>
      <xdr:rowOff>2000249</xdr:rowOff>
    </xdr:to>
    <xdr:pic>
      <xdr:nvPicPr>
        <xdr:cNvPr id="91" name="Imagen 90" descr="http://www.quimitube.com/wp-content/uploads/2012/10/forma-ciclica-benceno.png"/>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9118036" y="78064178"/>
          <a:ext cx="816428" cy="802821"/>
        </a:xfrm>
        <a:prstGeom prst="rect">
          <a:avLst/>
        </a:prstGeom>
        <a:noFill/>
        <a:ln>
          <a:noFill/>
        </a:ln>
      </xdr:spPr>
    </xdr:pic>
    <xdr:clientData/>
  </xdr:twoCellAnchor>
  <xdr:twoCellAnchor editAs="oneCell">
    <xdr:from>
      <xdr:col>10</xdr:col>
      <xdr:colOff>547686</xdr:colOff>
      <xdr:row>35</xdr:row>
      <xdr:rowOff>1857374</xdr:rowOff>
    </xdr:from>
    <xdr:to>
      <xdr:col>10</xdr:col>
      <xdr:colOff>1159327</xdr:colOff>
      <xdr:row>35</xdr:row>
      <xdr:rowOff>2492828</xdr:rowOff>
    </xdr:to>
    <xdr:pic>
      <xdr:nvPicPr>
        <xdr:cNvPr id="92" name="Imagen 91" descr="http://www.quimitube.com/wp-content/uploads/2012/10/forma-ciclica-benceno.png"/>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9073811" y="76176187"/>
          <a:ext cx="611641" cy="635454"/>
        </a:xfrm>
        <a:prstGeom prst="rect">
          <a:avLst/>
        </a:prstGeom>
        <a:noFill/>
        <a:ln>
          <a:noFill/>
        </a:ln>
      </xdr:spPr>
    </xdr:pic>
    <xdr:clientData/>
  </xdr:twoCellAnchor>
  <xdr:twoCellAnchor editAs="oneCell">
    <xdr:from>
      <xdr:col>9</xdr:col>
      <xdr:colOff>421822</xdr:colOff>
      <xdr:row>37</xdr:row>
      <xdr:rowOff>95250</xdr:rowOff>
    </xdr:from>
    <xdr:to>
      <xdr:col>9</xdr:col>
      <xdr:colOff>2626179</xdr:colOff>
      <xdr:row>37</xdr:row>
      <xdr:rowOff>1782536</xdr:rowOff>
    </xdr:to>
    <xdr:pic>
      <xdr:nvPicPr>
        <xdr:cNvPr id="93" name="Imagen 92"/>
        <xdr:cNvPicPr/>
      </xdr:nvPicPr>
      <xdr:blipFill rotWithShape="1">
        <a:blip xmlns:r="http://schemas.openxmlformats.org/officeDocument/2006/relationships" r:embed="rId29"/>
        <a:srcRect l="47426" t="34387" r="42122" b="49175"/>
        <a:stretch/>
      </xdr:blipFill>
      <xdr:spPr bwMode="auto">
        <a:xfrm>
          <a:off x="15103929" y="80772000"/>
          <a:ext cx="2204357" cy="1687286"/>
        </a:xfrm>
        <a:prstGeom prst="rect">
          <a:avLst/>
        </a:prstGeom>
        <a:ln>
          <a:noFill/>
        </a:ln>
        <a:extLst>
          <a:ext uri="{53640926-AAD7-44D8-BBD7-CCE9431645EC}">
            <a14:shadowObscured xmlns:a14="http://schemas.microsoft.com/office/drawing/2010/main"/>
          </a:ext>
        </a:extLst>
      </xdr:spPr>
    </xdr:pic>
    <xdr:clientData/>
  </xdr:twoCellAnchor>
  <xdr:oneCellAnchor>
    <xdr:from>
      <xdr:col>10</xdr:col>
      <xdr:colOff>1002847</xdr:colOff>
      <xdr:row>37</xdr:row>
      <xdr:rowOff>1309007</xdr:rowOff>
    </xdr:from>
    <xdr:ext cx="816428" cy="802821"/>
    <xdr:pic>
      <xdr:nvPicPr>
        <xdr:cNvPr id="94" name="Imagen 93" descr="http://www.quimitube.com/wp-content/uploads/2012/10/forma-ciclica-benceno.png"/>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9528972" y="81961945"/>
          <a:ext cx="816428" cy="802821"/>
        </a:xfrm>
        <a:prstGeom prst="rect">
          <a:avLst/>
        </a:prstGeom>
        <a:noFill/>
        <a:ln>
          <a:noFill/>
        </a:ln>
      </xdr:spPr>
    </xdr:pic>
    <xdr:clientData/>
  </xdr:oneCellAnchor>
  <xdr:twoCellAnchor editAs="oneCell">
    <xdr:from>
      <xdr:col>9</xdr:col>
      <xdr:colOff>357186</xdr:colOff>
      <xdr:row>38</xdr:row>
      <xdr:rowOff>261937</xdr:rowOff>
    </xdr:from>
    <xdr:to>
      <xdr:col>9</xdr:col>
      <xdr:colOff>3837213</xdr:colOff>
      <xdr:row>38</xdr:row>
      <xdr:rowOff>2183945</xdr:rowOff>
    </xdr:to>
    <xdr:pic>
      <xdr:nvPicPr>
        <xdr:cNvPr id="95" name="Imagen 94"/>
        <xdr:cNvPicPr/>
      </xdr:nvPicPr>
      <xdr:blipFill rotWithShape="1">
        <a:blip xmlns:r="http://schemas.openxmlformats.org/officeDocument/2006/relationships" r:embed="rId30"/>
        <a:srcRect l="47792" t="38712" r="20236" b="31007"/>
        <a:stretch/>
      </xdr:blipFill>
      <xdr:spPr bwMode="auto">
        <a:xfrm>
          <a:off x="15025686" y="83153250"/>
          <a:ext cx="3480027" cy="192200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166687</xdr:colOff>
      <xdr:row>39</xdr:row>
      <xdr:rowOff>119063</xdr:rowOff>
    </xdr:from>
    <xdr:to>
      <xdr:col>9</xdr:col>
      <xdr:colOff>3679030</xdr:colOff>
      <xdr:row>39</xdr:row>
      <xdr:rowOff>2428875</xdr:rowOff>
    </xdr:to>
    <xdr:pic>
      <xdr:nvPicPr>
        <xdr:cNvPr id="96" name="Imagen 95"/>
        <xdr:cNvPicPr/>
      </xdr:nvPicPr>
      <xdr:blipFill rotWithShape="1">
        <a:blip xmlns:r="http://schemas.openxmlformats.org/officeDocument/2006/relationships" r:embed="rId31"/>
        <a:srcRect l="45843" t="49525" r="20236" b="23872"/>
        <a:stretch/>
      </xdr:blipFill>
      <xdr:spPr bwMode="auto">
        <a:xfrm>
          <a:off x="14811375" y="85344001"/>
          <a:ext cx="3512343" cy="230981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202406</xdr:colOff>
      <xdr:row>40</xdr:row>
      <xdr:rowOff>47626</xdr:rowOff>
    </xdr:from>
    <xdr:to>
      <xdr:col>9</xdr:col>
      <xdr:colOff>3690937</xdr:colOff>
      <xdr:row>40</xdr:row>
      <xdr:rowOff>2357438</xdr:rowOff>
    </xdr:to>
    <xdr:pic>
      <xdr:nvPicPr>
        <xdr:cNvPr id="97" name="Imagen 96"/>
        <xdr:cNvPicPr/>
      </xdr:nvPicPr>
      <xdr:blipFill rotWithShape="1">
        <a:blip xmlns:r="http://schemas.openxmlformats.org/officeDocument/2006/relationships" r:embed="rId32"/>
        <a:srcRect l="47675" t="39793" r="34827" b="34898"/>
        <a:stretch/>
      </xdr:blipFill>
      <xdr:spPr bwMode="auto">
        <a:xfrm>
          <a:off x="14847094" y="88141970"/>
          <a:ext cx="3488531" cy="230981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107158</xdr:colOff>
      <xdr:row>41</xdr:row>
      <xdr:rowOff>130969</xdr:rowOff>
    </xdr:from>
    <xdr:to>
      <xdr:col>9</xdr:col>
      <xdr:colOff>3762376</xdr:colOff>
      <xdr:row>41</xdr:row>
      <xdr:rowOff>2883694</xdr:rowOff>
    </xdr:to>
    <xdr:pic>
      <xdr:nvPicPr>
        <xdr:cNvPr id="98" name="Imagen 97"/>
        <xdr:cNvPicPr/>
      </xdr:nvPicPr>
      <xdr:blipFill rotWithShape="1">
        <a:blip xmlns:r="http://schemas.openxmlformats.org/officeDocument/2006/relationships" r:embed="rId33"/>
        <a:srcRect l="37339" t="31697" r="17346" b="28154"/>
        <a:stretch/>
      </xdr:blipFill>
      <xdr:spPr bwMode="auto">
        <a:xfrm>
          <a:off x="14751846" y="90761344"/>
          <a:ext cx="3655218" cy="27527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152400</xdr:colOff>
      <xdr:row>42</xdr:row>
      <xdr:rowOff>180975</xdr:rowOff>
    </xdr:from>
    <xdr:to>
      <xdr:col>9</xdr:col>
      <xdr:colOff>3743325</xdr:colOff>
      <xdr:row>42</xdr:row>
      <xdr:rowOff>2152650</xdr:rowOff>
    </xdr:to>
    <xdr:pic>
      <xdr:nvPicPr>
        <xdr:cNvPr id="99" name="Imagen 98" descr="http://profesores.aulaplaneta.com/DNNPlayerPackages/Package12308/InfoGuion/cuadernoestudio/images_xml/FQ_10_13_img11_small.jpg"/>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4811375" y="94049850"/>
          <a:ext cx="3590925" cy="1971675"/>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LyzMarcela/Desktop/Edici&#243;n%20Planeta/CN_11_10_CO/Marzo%2027%20CN_11_10/SolicitudGrafica_CN_11_10_CO.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olicitud gráfica"/>
      <sheetName val="Ayuda"/>
      <sheetName val="Definición técnica de imagenes"/>
    </sheetNames>
    <sheetDataSet>
      <sheetData sheetId="0"/>
      <sheetData sheetId="1"/>
      <sheetData sheetId="2">
        <row r="3">
          <cell r="A3" t="str">
            <v>M3A</v>
          </cell>
          <cell r="B3" t="str">
            <v>Asociar imagen-texto</v>
          </cell>
          <cell r="C3" t="str">
            <v>WEB</v>
          </cell>
          <cell r="D3" t="str">
            <v>PNG</v>
          </cell>
          <cell r="E3" t="str">
            <v>110 x 110 px</v>
          </cell>
        </row>
        <row r="4">
          <cell r="A4" t="str">
            <v>M5A</v>
          </cell>
          <cell r="B4" t="str">
            <v>Test - con imagen</v>
          </cell>
          <cell r="C4" t="str">
            <v>WEB</v>
          </cell>
          <cell r="D4" t="str">
            <v>PNG</v>
          </cell>
          <cell r="E4" t="str">
            <v>286 x 286 px</v>
          </cell>
          <cell r="F4" t="str">
            <v>500 x 500 px</v>
          </cell>
        </row>
        <row r="5">
          <cell r="A5" t="str">
            <v>M6A</v>
          </cell>
          <cell r="B5" t="str">
            <v>Test de validar escritura</v>
          </cell>
          <cell r="C5" t="str">
            <v>WEB</v>
          </cell>
          <cell r="D5" t="str">
            <v>PNG</v>
          </cell>
          <cell r="E5" t="str">
            <v>286 x 286 px</v>
          </cell>
          <cell r="F5" t="str">
            <v>500 x 500 px</v>
          </cell>
        </row>
        <row r="6">
          <cell r="A6" t="str">
            <v>M7A</v>
          </cell>
          <cell r="B6" t="str">
            <v>Test matemático (fórmula)</v>
          </cell>
          <cell r="C6" t="str">
            <v>WEB</v>
          </cell>
          <cell r="D6" t="str">
            <v>PNG</v>
          </cell>
          <cell r="E6" t="str">
            <v>286 x 286 px</v>
          </cell>
          <cell r="F6" t="str">
            <v>500 x 500 px</v>
          </cell>
          <cell r="G6" t="str">
            <v>110 x 110 px</v>
          </cell>
        </row>
        <row r="7">
          <cell r="A7" t="str">
            <v>M8A</v>
          </cell>
          <cell r="B7" t="str">
            <v>Test - atlas - respuesta feedback</v>
          </cell>
          <cell r="C7" t="str">
            <v>WEB</v>
          </cell>
          <cell r="D7" t="str">
            <v>PNG</v>
          </cell>
          <cell r="E7" t="str">
            <v>286 x 286 px</v>
          </cell>
          <cell r="F7" t="str">
            <v>500 x 500 px</v>
          </cell>
        </row>
        <row r="8">
          <cell r="A8" t="str">
            <v>M9B</v>
          </cell>
          <cell r="B8" t="str">
            <v>Posicionar etiquetas en imagen</v>
          </cell>
          <cell r="C8" t="str">
            <v>WEB</v>
          </cell>
          <cell r="D8" t="str">
            <v>PNG</v>
          </cell>
          <cell r="E8" t="str">
            <v>286 x 286 px</v>
          </cell>
          <cell r="F8" t="str">
            <v>500 x 500 px</v>
          </cell>
        </row>
        <row r="9">
          <cell r="A9" t="str">
            <v>M9C</v>
          </cell>
          <cell r="B9" t="str">
            <v>Escribir etiquetas en imagen</v>
          </cell>
          <cell r="C9" t="str">
            <v>WEB</v>
          </cell>
          <cell r="D9" t="str">
            <v>PNG</v>
          </cell>
          <cell r="E9" t="str">
            <v>286 x 286 px</v>
          </cell>
          <cell r="F9" t="str">
            <v>500 x 500 px</v>
          </cell>
        </row>
        <row r="10">
          <cell r="A10" t="str">
            <v>M10B</v>
          </cell>
          <cell r="B10" t="str">
            <v>Contenedores de imágenes</v>
          </cell>
          <cell r="C10" t="str">
            <v>WEB</v>
          </cell>
          <cell r="D10" t="str">
            <v>PNG</v>
          </cell>
          <cell r="E10" t="str">
            <v>273 x 51 px</v>
          </cell>
        </row>
        <row r="11">
          <cell r="A11" t="str">
            <v>M12D</v>
          </cell>
          <cell r="B11" t="str">
            <v>Ordenar secuencias según texto con imagen</v>
          </cell>
          <cell r="C11" t="str">
            <v>WEB</v>
          </cell>
          <cell r="D11" t="str">
            <v>PNG</v>
          </cell>
          <cell r="E11" t="str">
            <v>286 x 286 px</v>
          </cell>
          <cell r="F11" t="str">
            <v>500 x 500 px</v>
          </cell>
        </row>
        <row r="12">
          <cell r="A12" t="str">
            <v>M101</v>
          </cell>
          <cell r="B12" t="str">
            <v>Preguntas con respuesta libre</v>
          </cell>
          <cell r="C12" t="str">
            <v>WEB</v>
          </cell>
          <cell r="D12" t="str">
            <v>PNG</v>
          </cell>
          <cell r="E12" t="str">
            <v>286 x 286 px</v>
          </cell>
          <cell r="F12" t="str">
            <v>500 x 500 px</v>
          </cell>
        </row>
        <row r="13">
          <cell r="A13" t="str">
            <v>Motores "F"</v>
          </cell>
          <cell r="B13" t="str">
            <v>F6, F6b, F7, F11, F13</v>
          </cell>
          <cell r="C13" t="str">
            <v>WEB</v>
          </cell>
          <cell r="D13" t="str">
            <v>JPG</v>
          </cell>
          <cell r="F13" t="str">
            <v>800 x 460 px</v>
          </cell>
        </row>
        <row r="14">
          <cell r="A14" t="str">
            <v>Motores "F13" Portada</v>
          </cell>
          <cell r="B14" t="str">
            <v>F13</v>
          </cell>
          <cell r="C14" t="str">
            <v>WEB</v>
          </cell>
          <cell r="D14" t="str">
            <v>PNG</v>
          </cell>
          <cell r="F14" t="str">
            <v>613 × 180 px</v>
          </cell>
        </row>
        <row r="15">
          <cell r="A15" t="str">
            <v>Diaporamas "Escriba"</v>
          </cell>
          <cell r="B15" t="str">
            <v>Foto con una linea de texto</v>
          </cell>
          <cell r="C15" t="str">
            <v>WEB, no rebasar los 100K</v>
          </cell>
          <cell r="D15" t="str">
            <v>JPG</v>
          </cell>
          <cell r="E15" t="str">
            <v>950 x 608 px</v>
          </cell>
        </row>
        <row r="16">
          <cell r="A16" t="str">
            <v>Cuaderno de estudio</v>
          </cell>
          <cell r="C16" t="str">
            <v>WEB, no rebasar los 100K</v>
          </cell>
          <cell r="D16" t="str">
            <v>JPG o PNG</v>
          </cell>
          <cell r="E16" t="str">
            <v>526 x 370 px</v>
          </cell>
          <cell r="F16" t="str">
            <v>800 x 600 px</v>
          </cell>
        </row>
        <row r="17">
          <cell r="A17" t="str">
            <v>Iconos del guión</v>
          </cell>
          <cell r="C17" t="str">
            <v>WEB</v>
          </cell>
          <cell r="D17" t="str">
            <v>PNG</v>
          </cell>
          <cell r="E17" t="str">
            <v>thumb =
132 x 69 px</v>
          </cell>
          <cell r="F17" t="str">
            <v>med =
378 x 268 px</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openxmlformats.org/officeDocument/2006/relationships/image" Target="../media/image1.png"/><Relationship Id="rId4" Type="http://schemas.openxmlformats.org/officeDocument/2006/relationships/oleObject" Target="../embeddings/oleObject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98"/>
  <sheetViews>
    <sheetView showGridLines="0" tabSelected="1" topLeftCell="B1" zoomScaleNormal="100" zoomScalePageLayoutView="140" workbookViewId="0">
      <pane ySplit="9" topLeftCell="A10" activePane="bottomLeft" state="frozen"/>
      <selection pane="bottomLeft" activeCell="E63" sqref="E63"/>
    </sheetView>
  </sheetViews>
  <sheetFormatPr baseColWidth="10" defaultColWidth="10.875" defaultRowHeight="13.5" x14ac:dyDescent="0.25"/>
  <cols>
    <col min="1" max="1" width="20.62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50.5" style="17" customWidth="1"/>
    <col min="11" max="11" width="41.25" style="17" customWidth="1"/>
    <col min="12" max="12" width="20.375" style="2" customWidth="1"/>
    <col min="13" max="13" width="14.5" style="2" customWidth="1"/>
    <col min="14" max="16384" width="10.875" style="2"/>
  </cols>
  <sheetData>
    <row r="1" spans="1:16" ht="16.5" thickBot="1" x14ac:dyDescent="0.3">
      <c r="A1" s="1"/>
      <c r="B1" s="1"/>
      <c r="C1" s="1"/>
      <c r="D1" s="1"/>
      <c r="F1" s="1"/>
      <c r="G1" s="1"/>
      <c r="H1" s="43"/>
      <c r="I1" s="43"/>
      <c r="J1" s="16"/>
      <c r="K1" s="16"/>
    </row>
    <row r="2" spans="1:16" ht="15.75" x14ac:dyDescent="0.25">
      <c r="A2" s="1"/>
      <c r="B2" s="3" t="s">
        <v>129</v>
      </c>
      <c r="C2" s="75" t="s">
        <v>22</v>
      </c>
      <c r="D2" s="76"/>
      <c r="F2" s="68" t="s">
        <v>0</v>
      </c>
      <c r="G2" s="69"/>
      <c r="H2" s="43"/>
      <c r="I2" s="43"/>
      <c r="J2" s="16"/>
    </row>
    <row r="3" spans="1:16" ht="15.75" x14ac:dyDescent="0.25">
      <c r="A3" s="1"/>
      <c r="B3" s="4" t="s">
        <v>8</v>
      </c>
      <c r="C3" s="77">
        <v>11</v>
      </c>
      <c r="D3" s="78"/>
      <c r="F3" s="70"/>
      <c r="G3" s="71"/>
      <c r="H3" s="43"/>
      <c r="I3" s="43"/>
      <c r="J3" s="16"/>
    </row>
    <row r="4" spans="1:16" ht="16.5" x14ac:dyDescent="0.3">
      <c r="A4" s="1"/>
      <c r="B4" s="4" t="s">
        <v>54</v>
      </c>
      <c r="C4" s="77" t="s">
        <v>212</v>
      </c>
      <c r="D4" s="78"/>
      <c r="E4" s="5"/>
      <c r="F4" s="42" t="s">
        <v>55</v>
      </c>
      <c r="G4" s="41" t="s">
        <v>146</v>
      </c>
      <c r="H4" s="43"/>
      <c r="I4" s="43"/>
      <c r="J4" s="16"/>
      <c r="K4" s="16"/>
    </row>
    <row r="5" spans="1:16" ht="16.5" thickBot="1" x14ac:dyDescent="0.3">
      <c r="A5" s="1"/>
      <c r="B5" s="6" t="s">
        <v>1</v>
      </c>
      <c r="C5" s="79" t="s">
        <v>145</v>
      </c>
      <c r="D5" s="80"/>
      <c r="E5" s="5"/>
      <c r="F5" s="40" t="str">
        <f>IF(G4="Recurso","Motor del recurso","")</f>
        <v/>
      </c>
      <c r="G5" s="40"/>
      <c r="H5" s="43"/>
      <c r="I5" s="64"/>
      <c r="J5" s="16"/>
      <c r="K5" s="16"/>
    </row>
    <row r="6" spans="1:16" ht="16.5" thickBot="1" x14ac:dyDescent="0.3">
      <c r="A6" s="1"/>
      <c r="B6" s="1"/>
      <c r="C6" s="1"/>
      <c r="D6" s="1"/>
      <c r="E6" s="7"/>
      <c r="F6" s="1"/>
      <c r="G6" s="1"/>
      <c r="H6" s="43"/>
      <c r="I6" s="43"/>
      <c r="J6" s="16"/>
      <c r="K6" s="16"/>
    </row>
    <row r="7" spans="1:16" ht="15" customHeight="1" x14ac:dyDescent="0.25">
      <c r="A7" s="1"/>
      <c r="B7" s="27" t="s">
        <v>40</v>
      </c>
      <c r="C7" s="8" t="s">
        <v>172</v>
      </c>
      <c r="D7" s="26" t="s">
        <v>39</v>
      </c>
      <c r="F7" s="1"/>
      <c r="G7" s="1"/>
      <c r="H7" s="1"/>
      <c r="I7" s="1"/>
      <c r="J7" s="16"/>
      <c r="K7" s="16"/>
    </row>
    <row r="8" spans="1:16" s="9" customFormat="1" ht="16.5" thickBot="1" x14ac:dyDescent="0.3">
      <c r="A8" s="10"/>
      <c r="B8" s="10"/>
      <c r="C8" s="10"/>
      <c r="D8" s="11"/>
      <c r="E8" s="11"/>
      <c r="F8" s="72" t="s">
        <v>62</v>
      </c>
      <c r="G8" s="73"/>
      <c r="H8" s="73"/>
      <c r="I8" s="74"/>
      <c r="J8" s="18"/>
      <c r="K8" s="12"/>
      <c r="L8" s="2"/>
      <c r="M8" s="2"/>
      <c r="N8" s="2"/>
      <c r="O8" s="2"/>
      <c r="P8" s="2"/>
    </row>
    <row r="9" spans="1:16" ht="40.5" customHeight="1" thickBot="1" x14ac:dyDescent="0.3">
      <c r="A9" s="24" t="s">
        <v>2</v>
      </c>
      <c r="B9" s="21" t="s">
        <v>9</v>
      </c>
      <c r="C9" s="20" t="s">
        <v>3</v>
      </c>
      <c r="D9" s="20" t="s">
        <v>4</v>
      </c>
      <c r="E9" s="20" t="s">
        <v>5</v>
      </c>
      <c r="F9" s="63" t="s">
        <v>61</v>
      </c>
      <c r="G9" s="63" t="s">
        <v>59</v>
      </c>
      <c r="H9" s="63" t="s">
        <v>60</v>
      </c>
      <c r="I9" s="63" t="s">
        <v>121</v>
      </c>
      <c r="J9" s="21" t="s">
        <v>6</v>
      </c>
      <c r="K9" s="22" t="s">
        <v>7</v>
      </c>
    </row>
    <row r="10" spans="1:16" s="12" customFormat="1" ht="166.5" customHeight="1" x14ac:dyDescent="0.25">
      <c r="A10" s="13" t="s">
        <v>142</v>
      </c>
      <c r="B10" s="13" t="s">
        <v>173</v>
      </c>
      <c r="C10" s="23" t="str">
        <f>IF(OR(B10&lt;&gt;"",J10&lt;&gt;""),IF($G$4="Recurso",CONCATENATE($G$4," ",$G$5),$G$4),"")</f>
        <v>Cuaderno de Estudio</v>
      </c>
      <c r="D10" s="14" t="s">
        <v>160</v>
      </c>
      <c r="E10" s="14" t="s">
        <v>159</v>
      </c>
      <c r="F10" s="14" t="str">
        <f>IF(OR(B10&lt;&gt;"",J10&lt;&gt;""),CONCATENATE($C$7,"_",$A10,IF($G$4="Cuaderno de Estudio","_small",CONCATENATE(IF(I10="","","n"),IF(LEFT($G$5,1)="F",".jpg",".png")))),"")</f>
        <v>CN_11_11_CO_IMG01_small</v>
      </c>
      <c r="G10" s="14" t="str">
        <f>IF(F10&lt;&gt;"",IF($G$4="Recurso",IF(LEFT($G$5,1)="M",VLOOKUP($G$5,'[1]Definición técnica de imagenes'!$A$3:$G$17,5,FALSE),IF($G$5="F1",'[1]Definición técnica de imagenes'!$E$15,'[1]Definición técnica de imagenes'!$F$13)),'[1]Definición técnica de imagenes'!$E$16),"")</f>
        <v>526 x 370 px</v>
      </c>
      <c r="H10" s="14" t="str">
        <f>IF(AND(I10&lt;&gt;"",I10&lt;&gt;0),IF(OR(B10&lt;&gt;"",J10&lt;&gt;""),CONCATENATE($C$7,"_",$A10,IF($G$4="Cuaderno de Estudio","_zoom",CONCATENATE("a",IF(LEFT($G$5,1)="F",".jpg",".png")))),""),"")</f>
        <v>CN_11_11_CO_IMG01_zoom</v>
      </c>
      <c r="I10" s="14" t="str">
        <f>IF(OR(B10&lt;&gt;"",J10&lt;&gt;""),IF($G$4="Recurso",IF(LEFT($G$5,1)="M",IF(VLOOKUP($G$5,'[1]Definición técnica de imagenes'!$A$3:$G$17,6,FALSE)=0,"",VLOOKUP($G$5,'[1]Definición técnica de imagenes'!$A$3:$G$17,6,FALSE)),IF($G$5="F1","","")),'[1]Definición técnica de imagenes'!$F$16),"")</f>
        <v>800 x 600 px</v>
      </c>
      <c r="J10" s="14"/>
      <c r="K10" s="19"/>
    </row>
    <row r="11" spans="1:16" s="12" customFormat="1" ht="166.5" customHeight="1" x14ac:dyDescent="0.25">
      <c r="A11" s="13" t="s">
        <v>209</v>
      </c>
      <c r="B11" s="13" t="s">
        <v>174</v>
      </c>
      <c r="C11" s="23" t="str">
        <f>IF(OR(B11&lt;&gt;"",J11&lt;&gt;""),IF($G$4="Recurso",CONCATENATE($G$4," ",$G$5),$G$4),"")</f>
        <v>Cuaderno de Estudio</v>
      </c>
      <c r="D11" s="14" t="s">
        <v>160</v>
      </c>
      <c r="E11" s="14" t="s">
        <v>159</v>
      </c>
      <c r="F11" s="14" t="str">
        <f>IF(OR(B11&lt;&gt;"",J11&lt;&gt;""),CONCATENATE($C$7,"_",$A11,IF($G$4="Cuaderno de Estudio","_small",CONCATENATE(IF(I11="","","n"),IF(LEFT($G$5,1)="F",".jpg",".png")))),"")</f>
        <v>CN_11_11_CO_IMG02_small</v>
      </c>
      <c r="G11" s="14" t="str">
        <f>IF(F11&lt;&gt;"",IF($G$4="Recurso",IF(LEFT($G$5,1)="M",VLOOKUP($G$5,'[1]Definición técnica de imagenes'!$A$3:$G$17,5,FALSE),IF($G$5="F1",'[1]Definición técnica de imagenes'!$E$15,'[1]Definición técnica de imagenes'!$F$13)),'[1]Definición técnica de imagenes'!$E$16),"")</f>
        <v>526 x 370 px</v>
      </c>
      <c r="H11" s="14" t="str">
        <f>IF(AND(I11&lt;&gt;"",I11&lt;&gt;0),IF(OR(B11&lt;&gt;"",J11&lt;&gt;""),CONCATENATE($C$7,"_",$A11,IF($G$4="Cuaderno de Estudio","_zoom",CONCATENATE("a",IF(LEFT($G$5,1)="F",".jpg",".png")))),""),"")</f>
        <v>CN_11_11_CO_IMG02_zoom</v>
      </c>
      <c r="I11" s="14" t="str">
        <f>IF(OR(B11&lt;&gt;"",J11&lt;&gt;""),IF($G$4="Recurso",IF(LEFT($G$5,1)="M",IF(VLOOKUP($G$5,'[1]Definición técnica de imagenes'!$A$3:$G$17,6,FALSE)=0,"",VLOOKUP($G$5,'[1]Definición técnica de imagenes'!$A$3:$G$17,6,FALSE)),IF($G$5="F1","","")),'[1]Definición técnica de imagenes'!$F$16),"")</f>
        <v>800 x 600 px</v>
      </c>
      <c r="J11" s="14"/>
      <c r="K11" s="19"/>
    </row>
    <row r="12" spans="1:16" s="12" customFormat="1" ht="166.5" customHeight="1" x14ac:dyDescent="0.25">
      <c r="A12" s="13" t="s">
        <v>210</v>
      </c>
      <c r="B12" s="13" t="s">
        <v>176</v>
      </c>
      <c r="C12" s="23" t="str">
        <f>IF(OR(B12&lt;&gt;"",J12&lt;&gt;""),IF($G$4="Recurso",CONCATENATE($G$4," ",$G$5),$G$4),"")</f>
        <v>Cuaderno de Estudio</v>
      </c>
      <c r="D12" s="14" t="s">
        <v>147</v>
      </c>
      <c r="E12" s="14" t="s">
        <v>159</v>
      </c>
      <c r="F12" s="14" t="str">
        <f>IF(OR(B12&lt;&gt;"",J12&lt;&gt;""),CONCATENATE($C$7,"_",$A12,IF($G$4="Cuaderno de Estudio","_small",CONCATENATE(IF(I12="","","n"),IF(LEFT($G$5,1)="F",".jpg",".png")))),"")</f>
        <v>CN_11_11_CO_IMG03_small</v>
      </c>
      <c r="G12" s="14" t="str">
        <f>IF(F12&lt;&gt;"",IF($G$4="Recurso",IF(LEFT($G$5,1)="M",VLOOKUP($G$5,'[1]Definición técnica de imagenes'!$A$3:$G$17,5,FALSE),IF($G$5="F1",'[1]Definición técnica de imagenes'!$E$15,'[1]Definición técnica de imagenes'!$F$13)),'[1]Definición técnica de imagenes'!$E$16),"")</f>
        <v>526 x 370 px</v>
      </c>
      <c r="H12" s="14" t="str">
        <f>IF(AND(I12&lt;&gt;"",I12&lt;&gt;0),IF(OR(B12&lt;&gt;"",J12&lt;&gt;""),CONCATENATE($C$7,"_",$A12,IF($G$4="Cuaderno de Estudio","_zoom",CONCATENATE("a",IF(LEFT($G$5,1)="F",".jpg",".png")))),""),"")</f>
        <v>CN_11_11_CO_IMG03_zoom</v>
      </c>
      <c r="I12" s="14" t="str">
        <f>IF(OR(B12&lt;&gt;"",J12&lt;&gt;""),IF($G$4="Recurso",IF(LEFT($G$5,1)="M",IF(VLOOKUP($G$5,'[1]Definición técnica de imagenes'!$A$3:$G$17,6,FALSE)=0,"",VLOOKUP($G$5,'[1]Definición técnica de imagenes'!$A$3:$G$17,6,FALSE)),IF($G$5="F1","","")),'[1]Definición técnica de imagenes'!$F$16),"")</f>
        <v>800 x 600 px</v>
      </c>
      <c r="J12" s="14"/>
      <c r="K12" s="67" t="s">
        <v>199</v>
      </c>
    </row>
    <row r="13" spans="1:16" s="12" customFormat="1" ht="399.95" customHeight="1" x14ac:dyDescent="0.25">
      <c r="A13" s="99" t="s">
        <v>178</v>
      </c>
      <c r="B13" s="99" t="s">
        <v>175</v>
      </c>
      <c r="C13" s="100" t="str">
        <f>IF(OR(B13&lt;&gt;"",J13&lt;&gt;""),IF($G$4="Recurso",CONCATENATE($G$4," ",$G$5),$G$4),"")</f>
        <v>Cuaderno de Estudio</v>
      </c>
      <c r="D13" s="101" t="s">
        <v>147</v>
      </c>
      <c r="E13" s="101" t="s">
        <v>159</v>
      </c>
      <c r="F13" s="101" t="str">
        <f>IF(OR(B13&lt;&gt;"",J13&lt;&gt;""),CONCATENATE($C$7,"_",$A13,IF($G$4="Cuaderno de Estudio","_small",CONCATENATE(IF(I13="","","n"),IF(LEFT($G$5,1)="F",".jpg",".png")))),"")</f>
        <v>CN_11_11_CO_IMG04_small</v>
      </c>
      <c r="G13" s="101" t="str">
        <f>IF(F13&lt;&gt;"",IF($G$4="Recurso",IF(LEFT($G$5,1)="M",VLOOKUP($G$5,'[1]Definición técnica de imagenes'!$A$3:$G$17,5,FALSE),IF($G$5="F1",'[1]Definición técnica de imagenes'!$E$15,'[1]Definición técnica de imagenes'!$F$13)),'[1]Definición técnica de imagenes'!$E$16),"")</f>
        <v>526 x 370 px</v>
      </c>
      <c r="H13" s="101" t="str">
        <f>IF(AND(I13&lt;&gt;"",I13&lt;&gt;0),IF(OR(B13&lt;&gt;"",J13&lt;&gt;""),CONCATENATE($C$7,"_",$A13,IF($G$4="Cuaderno de Estudio","_zoom",CONCATENATE("a",IF(LEFT($G$5,1)="F",".jpg",".png")))),""),"")</f>
        <v>CN_11_11_CO_IMG04_zoom</v>
      </c>
      <c r="I13" s="101" t="str">
        <f>IF(OR(B13&lt;&gt;"",J13&lt;&gt;""),IF($G$4="Recurso",IF(LEFT($G$5,1)="M",IF(VLOOKUP($G$5,'[1]Definición técnica de imagenes'!$A$3:$G$17,6,FALSE)=0,"",VLOOKUP($G$5,'[1]Definición técnica de imagenes'!$A$3:$G$17,6,FALSE)),IF($G$5="F1","","")),'[1]Definición técnica de imagenes'!$F$16),"")</f>
        <v>800 x 600 px</v>
      </c>
      <c r="J13" s="14"/>
      <c r="K13" s="67" t="s">
        <v>177</v>
      </c>
    </row>
    <row r="14" spans="1:16" s="12" customFormat="1" ht="116.25" customHeight="1" x14ac:dyDescent="0.25">
      <c r="A14" s="13" t="s">
        <v>179</v>
      </c>
      <c r="B14" s="13" t="s">
        <v>180</v>
      </c>
      <c r="C14" s="23" t="str">
        <f t="shared" ref="C14:C76" si="0">IF(OR(B14&lt;&gt;"",J14&lt;&gt;""),IF($G$4="Recurso",CONCATENATE($G$4," ",$G$5),$G$4),"")</f>
        <v>Cuaderno de Estudio</v>
      </c>
      <c r="D14" s="14" t="s">
        <v>160</v>
      </c>
      <c r="E14" s="14" t="s">
        <v>159</v>
      </c>
      <c r="F14" s="14" t="str">
        <f t="shared" ref="F14:F76" si="1">IF(OR(B14&lt;&gt;"",J14&lt;&gt;""),CONCATENATE($C$7,"_",$A14,IF($G$4="Cuaderno de Estudio","_small",CONCATENATE(IF(I14="","","n"),IF(LEFT($G$5,1)="F",".jpg",".png")))),"")</f>
        <v>CN_11_11_CO_IMG05_small</v>
      </c>
      <c r="G14" s="14" t="str">
        <f>IF(F14&lt;&gt;"",IF($G$4="Recurso",IF(LEFT($G$5,1)="M",VLOOKUP($G$5,'[1]Definición técnica de imagenes'!$A$3:$G$17,5,FALSE),IF($G$5="F1",'[1]Definición técnica de imagenes'!$E$15,'[1]Definición técnica de imagenes'!$F$13)),'[1]Definición técnica de imagenes'!$E$16),"")</f>
        <v>526 x 370 px</v>
      </c>
      <c r="H14" s="14" t="str">
        <f t="shared" ref="H14:H76" si="2">IF(AND(I14&lt;&gt;"",I14&lt;&gt;0),IF(OR(B14&lt;&gt;"",J14&lt;&gt;""),CONCATENATE($C$7,"_",$A14,IF($G$4="Cuaderno de Estudio","_zoom",CONCATENATE("a",IF(LEFT($G$5,1)="F",".jpg",".png")))),""),"")</f>
        <v>CN_11_11_CO_IMG05_zoom</v>
      </c>
      <c r="I14" s="14" t="str">
        <f>IF(OR(B14&lt;&gt;"",J14&lt;&gt;""),IF($G$4="Recurso",IF(LEFT($G$5,1)="M",IF(VLOOKUP($G$5,'[1]Definición técnica de imagenes'!$A$3:$G$17,6,FALSE)=0,"",VLOOKUP($G$5,'[1]Definición técnica de imagenes'!$A$3:$G$17,6,FALSE)),IF($G$5="F1","","")),'[1]Definición técnica de imagenes'!$F$16),"")</f>
        <v>800 x 600 px</v>
      </c>
      <c r="J14" s="14"/>
      <c r="K14" s="19"/>
    </row>
    <row r="15" spans="1:16" s="12" customFormat="1" ht="200.1" customHeight="1" x14ac:dyDescent="0.25">
      <c r="A15" s="13" t="s">
        <v>181</v>
      </c>
      <c r="B15" s="13" t="s">
        <v>161</v>
      </c>
      <c r="C15" s="23" t="str">
        <f t="shared" si="0"/>
        <v>Cuaderno de Estudio</v>
      </c>
      <c r="D15" s="14" t="s">
        <v>147</v>
      </c>
      <c r="E15" s="14" t="s">
        <v>159</v>
      </c>
      <c r="F15" s="14" t="str">
        <f t="shared" si="1"/>
        <v>CN_11_11_CO_IMG06_small</v>
      </c>
      <c r="G15" s="14" t="str">
        <f>IF(F15&lt;&gt;"",IF($G$4="Recurso",IF(LEFT($G$5,1)="M",VLOOKUP($G$5,'[1]Definición técnica de imagenes'!$A$3:$G$17,5,FALSE),IF($G$5="F1",'[1]Definición técnica de imagenes'!$E$15,'[1]Definición técnica de imagenes'!$F$13)),'[1]Definición técnica de imagenes'!$E$16),"")</f>
        <v>526 x 370 px</v>
      </c>
      <c r="H15" s="14" t="str">
        <f t="shared" si="2"/>
        <v>CN_11_11_CO_IMG06_zoom</v>
      </c>
      <c r="I15" s="14" t="str">
        <f>IF(OR(B15&lt;&gt;"",J15&lt;&gt;""),IF($G$4="Recurso",IF(LEFT($G$5,1)="M",IF(VLOOKUP($G$5,'[1]Definición técnica de imagenes'!$A$3:$G$17,6,FALSE)=0,"",VLOOKUP($G$5,'[1]Definición técnica de imagenes'!$A$3:$G$17,6,FALSE)),IF($G$5="F1","","")),'[1]Definición técnica de imagenes'!$F$16),"")</f>
        <v>800 x 600 px</v>
      </c>
      <c r="J15" s="14"/>
      <c r="K15" s="102" t="s">
        <v>183</v>
      </c>
    </row>
    <row r="16" spans="1:16" s="12" customFormat="1" ht="200.1" customHeight="1" x14ac:dyDescent="0.25">
      <c r="A16" s="13" t="s">
        <v>182</v>
      </c>
      <c r="B16" s="13" t="s">
        <v>161</v>
      </c>
      <c r="C16" s="23" t="str">
        <f t="shared" si="0"/>
        <v>Cuaderno de Estudio</v>
      </c>
      <c r="D16" s="14" t="s">
        <v>147</v>
      </c>
      <c r="E16" s="14"/>
      <c r="F16" s="14" t="str">
        <f t="shared" si="1"/>
        <v>CN_11_11_CO_IMG07_small</v>
      </c>
      <c r="G16" s="14" t="str">
        <f>IF(F16&lt;&gt;"",IF($G$4="Recurso",IF(LEFT($G$5,1)="M",VLOOKUP($G$5,'[1]Definición técnica de imagenes'!$A$3:$G$17,5,FALSE),IF($G$5="F1",'[1]Definición técnica de imagenes'!$E$15,'[1]Definición técnica de imagenes'!$F$13)),'[1]Definición técnica de imagenes'!$E$16),"")</f>
        <v>526 x 370 px</v>
      </c>
      <c r="H16" s="14" t="str">
        <f t="shared" si="2"/>
        <v>CN_11_11_CO_IMG07_zoom</v>
      </c>
      <c r="I16" s="14" t="str">
        <f>IF(OR(B16&lt;&gt;"",J16&lt;&gt;""),IF($G$4="Recurso",IF(LEFT($G$5,1)="M",IF(VLOOKUP($G$5,'[1]Definición técnica de imagenes'!$A$3:$G$17,6,FALSE)=0,"",VLOOKUP($G$5,'[1]Definición técnica de imagenes'!$A$3:$G$17,6,FALSE)),IF($G$5="F1","","")),'[1]Definición técnica de imagenes'!$F$16),"")</f>
        <v>800 x 600 px</v>
      </c>
      <c r="J16" s="14"/>
      <c r="K16" s="102" t="s">
        <v>183</v>
      </c>
    </row>
    <row r="17" spans="1:11" s="12" customFormat="1" ht="300" customHeight="1" x14ac:dyDescent="0.25">
      <c r="A17" s="13" t="s">
        <v>184</v>
      </c>
      <c r="B17" s="13" t="s">
        <v>161</v>
      </c>
      <c r="C17" s="23" t="str">
        <f t="shared" si="0"/>
        <v>Cuaderno de Estudio</v>
      </c>
      <c r="D17" s="14" t="s">
        <v>147</v>
      </c>
      <c r="E17" s="14"/>
      <c r="F17" s="14" t="str">
        <f t="shared" si="1"/>
        <v>CN_11_11_CO_IMG08_small</v>
      </c>
      <c r="G17" s="14" t="str">
        <f>IF(F17&lt;&gt;"",IF($G$4="Recurso",IF(LEFT($G$5,1)="M",VLOOKUP($G$5,'[1]Definición técnica de imagenes'!$A$3:$G$17,5,FALSE),IF($G$5="F1",'[1]Definición técnica de imagenes'!$E$15,'[1]Definición técnica de imagenes'!$F$13)),'[1]Definición técnica de imagenes'!$E$16),"")</f>
        <v>526 x 370 px</v>
      </c>
      <c r="H17" s="14" t="str">
        <f t="shared" si="2"/>
        <v>CN_11_11_CO_IMG08_zoom</v>
      </c>
      <c r="I17" s="14" t="str">
        <f>IF(OR(B17&lt;&gt;"",J17&lt;&gt;""),IF($G$4="Recurso",IF(LEFT($G$5,1)="M",IF(VLOOKUP($G$5,'[1]Definición técnica de imagenes'!$A$3:$G$17,6,FALSE)=0,"",VLOOKUP($G$5,'[1]Definición técnica de imagenes'!$A$3:$G$17,6,FALSE)),IF($G$5="F1","","")),'[1]Definición técnica de imagenes'!$F$16),"")</f>
        <v>800 x 600 px</v>
      </c>
      <c r="J17" s="14"/>
      <c r="K17" s="102" t="s">
        <v>183</v>
      </c>
    </row>
    <row r="18" spans="1:11" s="12" customFormat="1" ht="300" customHeight="1" x14ac:dyDescent="0.25">
      <c r="A18" s="13" t="s">
        <v>185</v>
      </c>
      <c r="B18" s="13" t="s">
        <v>161</v>
      </c>
      <c r="C18" s="23" t="str">
        <f t="shared" si="0"/>
        <v>Cuaderno de Estudio</v>
      </c>
      <c r="D18" s="14" t="s">
        <v>147</v>
      </c>
      <c r="E18" s="14"/>
      <c r="F18" s="14" t="str">
        <f t="shared" si="1"/>
        <v>CN_11_11_CO_IMG09_small</v>
      </c>
      <c r="G18" s="14" t="str">
        <f>IF(F18&lt;&gt;"",IF($G$4="Recurso",IF(LEFT($G$5,1)="M",VLOOKUP($G$5,'[1]Definición técnica de imagenes'!$A$3:$G$17,5,FALSE),IF($G$5="F1",'[1]Definición técnica de imagenes'!$E$15,'[1]Definición técnica de imagenes'!$F$13)),'[1]Definición técnica de imagenes'!$E$16),"")</f>
        <v>526 x 370 px</v>
      </c>
      <c r="H18" s="14" t="str">
        <f t="shared" si="2"/>
        <v>CN_11_11_CO_IMG09_zoom</v>
      </c>
      <c r="I18" s="14" t="str">
        <f>IF(OR(B18&lt;&gt;"",J18&lt;&gt;""),IF($G$4="Recurso",IF(LEFT($G$5,1)="M",IF(VLOOKUP($G$5,'[1]Definición técnica de imagenes'!$A$3:$G$17,6,FALSE)=0,"",VLOOKUP($G$5,'[1]Definición técnica de imagenes'!$A$3:$G$17,6,FALSE)),IF($G$5="F1","","")),'[1]Definición técnica de imagenes'!$F$16),"")</f>
        <v>800 x 600 px</v>
      </c>
      <c r="J18" s="14"/>
      <c r="K18" s="102" t="s">
        <v>183</v>
      </c>
    </row>
    <row r="19" spans="1:11" s="12" customFormat="1" ht="192.75" customHeight="1" x14ac:dyDescent="0.25">
      <c r="A19" s="13" t="s">
        <v>148</v>
      </c>
      <c r="B19" s="13" t="s">
        <v>186</v>
      </c>
      <c r="C19" s="23" t="str">
        <f t="shared" si="0"/>
        <v>Cuaderno de Estudio</v>
      </c>
      <c r="D19" s="14" t="s">
        <v>160</v>
      </c>
      <c r="E19" s="14" t="s">
        <v>159</v>
      </c>
      <c r="F19" s="14" t="str">
        <f t="shared" si="1"/>
        <v>CN_11_11_CO_IMG10_small</v>
      </c>
      <c r="G19" s="14" t="str">
        <f>IF(F19&lt;&gt;"",IF($G$4="Recurso",IF(LEFT($G$5,1)="M",VLOOKUP($G$5,'[1]Definición técnica de imagenes'!$A$3:$G$17,5,FALSE),IF($G$5="F1",'[1]Definición técnica de imagenes'!$E$15,'[1]Definición técnica de imagenes'!$F$13)),'[1]Definición técnica de imagenes'!$E$16),"")</f>
        <v>526 x 370 px</v>
      </c>
      <c r="H19" s="14" t="str">
        <f t="shared" si="2"/>
        <v>CN_11_11_CO_IMG10_zoom</v>
      </c>
      <c r="I19" s="14" t="str">
        <f>IF(OR(B19&lt;&gt;"",J19&lt;&gt;""),IF($G$4="Recurso",IF(LEFT($G$5,1)="M",IF(VLOOKUP($G$5,'[1]Definición técnica de imagenes'!$A$3:$G$17,6,FALSE)=0,"",VLOOKUP($G$5,'[1]Definición técnica de imagenes'!$A$3:$G$17,6,FALSE)),IF($G$5="F1","","")),'[1]Definición técnica de imagenes'!$F$16),"")</f>
        <v>800 x 600 px</v>
      </c>
      <c r="J19" s="14"/>
      <c r="K19" s="19"/>
    </row>
    <row r="20" spans="1:11" s="12" customFormat="1" ht="249.95" customHeight="1" x14ac:dyDescent="0.25">
      <c r="A20" s="13" t="s">
        <v>149</v>
      </c>
      <c r="B20" s="13" t="s">
        <v>161</v>
      </c>
      <c r="C20" s="23" t="str">
        <f t="shared" si="0"/>
        <v>Cuaderno de Estudio</v>
      </c>
      <c r="D20" s="14" t="s">
        <v>147</v>
      </c>
      <c r="E20" s="14" t="s">
        <v>159</v>
      </c>
      <c r="F20" s="14" t="str">
        <f t="shared" si="1"/>
        <v>CN_11_11_CO_IMG11_small</v>
      </c>
      <c r="G20" s="14" t="str">
        <f>IF(F20&lt;&gt;"",IF($G$4="Recurso",IF(LEFT($G$5,1)="M",VLOOKUP($G$5,'[1]Definición técnica de imagenes'!$A$3:$G$17,5,FALSE),IF($G$5="F1",'[1]Definición técnica de imagenes'!$E$15,'[1]Definición técnica de imagenes'!$F$13)),'[1]Definición técnica de imagenes'!$E$16),"")</f>
        <v>526 x 370 px</v>
      </c>
      <c r="H20" s="14" t="str">
        <f t="shared" si="2"/>
        <v>CN_11_11_CO_IMG11_zoom</v>
      </c>
      <c r="I20" s="14" t="str">
        <f>IF(OR(B20&lt;&gt;"",J20&lt;&gt;""),IF($G$4="Recurso",IF(LEFT($G$5,1)="M",IF(VLOOKUP($G$5,'[1]Definición técnica de imagenes'!$A$3:$G$17,6,FALSE)=0,"",VLOOKUP($G$5,'[1]Definición técnica de imagenes'!$A$3:$G$17,6,FALSE)),IF($G$5="F1","","")),'[1]Definición técnica de imagenes'!$F$16),"")</f>
        <v>800 x 600 px</v>
      </c>
      <c r="J20" s="14"/>
      <c r="K20" s="102" t="s">
        <v>187</v>
      </c>
    </row>
    <row r="21" spans="1:11" s="12" customFormat="1" ht="300" customHeight="1" x14ac:dyDescent="0.25">
      <c r="A21" s="13" t="s">
        <v>150</v>
      </c>
      <c r="B21" s="13" t="s">
        <v>161</v>
      </c>
      <c r="C21" s="23" t="str">
        <f t="shared" si="0"/>
        <v>Cuaderno de Estudio</v>
      </c>
      <c r="D21" s="14" t="s">
        <v>147</v>
      </c>
      <c r="E21" s="14"/>
      <c r="F21" s="14" t="str">
        <f t="shared" si="1"/>
        <v>CN_11_11_CO_IMG12_small</v>
      </c>
      <c r="G21" s="14" t="str">
        <f>IF(F21&lt;&gt;"",IF($G$4="Recurso",IF(LEFT($G$5,1)="M",VLOOKUP($G$5,'[1]Definición técnica de imagenes'!$A$3:$G$17,5,FALSE),IF($G$5="F1",'[1]Definición técnica de imagenes'!$E$15,'[1]Definición técnica de imagenes'!$F$13)),'[1]Definición técnica de imagenes'!$E$16),"")</f>
        <v>526 x 370 px</v>
      </c>
      <c r="H21" s="14" t="str">
        <f t="shared" si="2"/>
        <v>CN_11_11_CO_IMG12_zoom</v>
      </c>
      <c r="I21" s="14" t="str">
        <f>IF(OR(B21&lt;&gt;"",J21&lt;&gt;""),IF($G$4="Recurso",IF(LEFT($G$5,1)="M",IF(VLOOKUP($G$5,'[1]Definición técnica de imagenes'!$A$3:$G$17,6,FALSE)=0,"",VLOOKUP($G$5,'[1]Definición técnica de imagenes'!$A$3:$G$17,6,FALSE)),IF($G$5="F1","","")),'[1]Definición técnica de imagenes'!$F$16),"")</f>
        <v>800 x 600 px</v>
      </c>
      <c r="J21" s="14"/>
      <c r="K21" s="102" t="s">
        <v>183</v>
      </c>
    </row>
    <row r="22" spans="1:11" s="12" customFormat="1" ht="100.5" customHeight="1" x14ac:dyDescent="0.25">
      <c r="A22" s="13" t="s">
        <v>151</v>
      </c>
      <c r="B22" s="13" t="s">
        <v>161</v>
      </c>
      <c r="C22" s="23" t="str">
        <f t="shared" si="0"/>
        <v>Cuaderno de Estudio</v>
      </c>
      <c r="D22" s="14" t="s">
        <v>147</v>
      </c>
      <c r="E22" s="14"/>
      <c r="F22" s="14" t="str">
        <f t="shared" si="1"/>
        <v>CN_11_11_CO_IMG13_small</v>
      </c>
      <c r="G22" s="14" t="str">
        <f>IF(F22&lt;&gt;"",IF($G$4="Recurso",IF(LEFT($G$5,1)="M",VLOOKUP($G$5,'[1]Definición técnica de imagenes'!$A$3:$G$17,5,FALSE),IF($G$5="F1",'[1]Definición técnica de imagenes'!$E$15,'[1]Definición técnica de imagenes'!$F$13)),'[1]Definición técnica de imagenes'!$E$16),"")</f>
        <v>526 x 370 px</v>
      </c>
      <c r="H22" s="14" t="str">
        <f t="shared" si="2"/>
        <v>CN_11_11_CO_IMG13_zoom</v>
      </c>
      <c r="I22" s="14" t="str">
        <f>IF(OR(B22&lt;&gt;"",J22&lt;&gt;""),IF($G$4="Recurso",IF(LEFT($G$5,1)="M",IF(VLOOKUP($G$5,'[1]Definición técnica de imagenes'!$A$3:$G$17,6,FALSE)=0,"",VLOOKUP($G$5,'[1]Definición técnica de imagenes'!$A$3:$G$17,6,FALSE)),IF($G$5="F1","","")),'[1]Definición técnica de imagenes'!$F$16),"")</f>
        <v>800 x 600 px</v>
      </c>
      <c r="J22" s="14"/>
      <c r="K22" s="102" t="s">
        <v>188</v>
      </c>
    </row>
    <row r="23" spans="1:11" s="12" customFormat="1" ht="300" customHeight="1" x14ac:dyDescent="0.25">
      <c r="A23" s="13" t="s">
        <v>152</v>
      </c>
      <c r="B23" s="13" t="s">
        <v>161</v>
      </c>
      <c r="C23" s="23" t="str">
        <f t="shared" si="0"/>
        <v>Cuaderno de Estudio</v>
      </c>
      <c r="D23" s="14" t="s">
        <v>147</v>
      </c>
      <c r="E23" s="14"/>
      <c r="F23" s="14" t="str">
        <f t="shared" si="1"/>
        <v>CN_11_11_CO_IMG14_small</v>
      </c>
      <c r="G23" s="14" t="str">
        <f>IF(F23&lt;&gt;"",IF($G$4="Recurso",IF(LEFT($G$5,1)="M",VLOOKUP($G$5,'[1]Definición técnica de imagenes'!$A$3:$G$17,5,FALSE),IF($G$5="F1",'[1]Definición técnica de imagenes'!$E$15,'[1]Definición técnica de imagenes'!$F$13)),'[1]Definición técnica de imagenes'!$E$16),"")</f>
        <v>526 x 370 px</v>
      </c>
      <c r="H23" s="14" t="str">
        <f t="shared" si="2"/>
        <v>CN_11_11_CO_IMG14_zoom</v>
      </c>
      <c r="I23" s="14" t="str">
        <f>IF(OR(B23&lt;&gt;"",J23&lt;&gt;""),IF($G$4="Recurso",IF(LEFT($G$5,1)="M",IF(VLOOKUP($G$5,'[1]Definición técnica de imagenes'!$A$3:$G$17,6,FALSE)=0,"",VLOOKUP($G$5,'[1]Definición técnica de imagenes'!$A$3:$G$17,6,FALSE)),IF($G$5="F1","","")),'[1]Definición técnica de imagenes'!$F$16),"")</f>
        <v>800 x 600 px</v>
      </c>
      <c r="J23" s="14"/>
      <c r="K23" s="102" t="s">
        <v>183</v>
      </c>
    </row>
    <row r="24" spans="1:11" s="12" customFormat="1" ht="200.1" customHeight="1" x14ac:dyDescent="0.25">
      <c r="A24" s="13" t="s">
        <v>153</v>
      </c>
      <c r="B24" s="13" t="s">
        <v>189</v>
      </c>
      <c r="C24" s="23" t="str">
        <f t="shared" si="0"/>
        <v>Cuaderno de Estudio</v>
      </c>
      <c r="D24" s="14" t="s">
        <v>160</v>
      </c>
      <c r="E24" s="14" t="s">
        <v>159</v>
      </c>
      <c r="F24" s="14" t="str">
        <f t="shared" si="1"/>
        <v>CN_11_11_CO_IMG15_small</v>
      </c>
      <c r="G24" s="14" t="str">
        <f>IF(F24&lt;&gt;"",IF($G$4="Recurso",IF(LEFT($G$5,1)="M",VLOOKUP($G$5,'[1]Definición técnica de imagenes'!$A$3:$G$17,5,FALSE),IF($G$5="F1",'[1]Definición técnica de imagenes'!$E$15,'[1]Definición técnica de imagenes'!$F$13)),'[1]Definición técnica de imagenes'!$E$16),"")</f>
        <v>526 x 370 px</v>
      </c>
      <c r="H24" s="14" t="str">
        <f t="shared" si="2"/>
        <v>CN_11_11_CO_IMG15_zoom</v>
      </c>
      <c r="I24" s="14" t="str">
        <f>IF(OR(B24&lt;&gt;"",J24&lt;&gt;""),IF($G$4="Recurso",IF(LEFT($G$5,1)="M",IF(VLOOKUP($G$5,'[1]Definición técnica de imagenes'!$A$3:$G$17,6,FALSE)=0,"",VLOOKUP($G$5,'[1]Definición técnica de imagenes'!$A$3:$G$17,6,FALSE)),IF($G$5="F1","","")),'[1]Definición técnica de imagenes'!$F$16),"")</f>
        <v>800 x 600 px</v>
      </c>
      <c r="J24" s="14"/>
      <c r="K24" s="19"/>
    </row>
    <row r="25" spans="1:11" s="12" customFormat="1" ht="200.1" customHeight="1" x14ac:dyDescent="0.25">
      <c r="A25" s="13" t="s">
        <v>154</v>
      </c>
      <c r="B25" s="13" t="s">
        <v>190</v>
      </c>
      <c r="C25" s="23" t="str">
        <f t="shared" si="0"/>
        <v>Cuaderno de Estudio</v>
      </c>
      <c r="D25" s="14" t="s">
        <v>160</v>
      </c>
      <c r="E25" s="14" t="s">
        <v>159</v>
      </c>
      <c r="F25" s="14" t="str">
        <f t="shared" si="1"/>
        <v>CN_11_11_CO_IMG16_small</v>
      </c>
      <c r="G25" s="14" t="str">
        <f>IF(F25&lt;&gt;"",IF($G$4="Recurso",IF(LEFT($G$5,1)="M",VLOOKUP($G$5,'[1]Definición técnica de imagenes'!$A$3:$G$17,5,FALSE),IF($G$5="F1",'[1]Definición técnica de imagenes'!$E$15,'[1]Definición técnica de imagenes'!$F$13)),'[1]Definición técnica de imagenes'!$E$16),"")</f>
        <v>526 x 370 px</v>
      </c>
      <c r="H25" s="14" t="str">
        <f t="shared" si="2"/>
        <v>CN_11_11_CO_IMG16_zoom</v>
      </c>
      <c r="I25" s="14" t="str">
        <f>IF(OR(B25&lt;&gt;"",J25&lt;&gt;""),IF($G$4="Recurso",IF(LEFT($G$5,1)="M",IF(VLOOKUP($G$5,'[1]Definición técnica de imagenes'!$A$3:$G$17,6,FALSE)=0,"",VLOOKUP($G$5,'[1]Definición técnica de imagenes'!$A$3:$G$17,6,FALSE)),IF($G$5="F1","","")),'[1]Definición técnica de imagenes'!$F$16),"")</f>
        <v>800 x 600 px</v>
      </c>
      <c r="J25" s="14"/>
      <c r="K25" s="19"/>
    </row>
    <row r="26" spans="1:11" s="12" customFormat="1" ht="200.1" customHeight="1" x14ac:dyDescent="0.25">
      <c r="A26" s="13" t="s">
        <v>155</v>
      </c>
      <c r="B26" s="13" t="s">
        <v>191</v>
      </c>
      <c r="C26" s="23" t="str">
        <f t="shared" si="0"/>
        <v>Cuaderno de Estudio</v>
      </c>
      <c r="D26" s="14" t="s">
        <v>160</v>
      </c>
      <c r="E26" s="14" t="s">
        <v>159</v>
      </c>
      <c r="F26" s="14" t="str">
        <f t="shared" si="1"/>
        <v>CN_11_11_CO_IMG17_small</v>
      </c>
      <c r="G26" s="14" t="str">
        <f>IF(F26&lt;&gt;"",IF($G$4="Recurso",IF(LEFT($G$5,1)="M",VLOOKUP($G$5,'[1]Definición técnica de imagenes'!$A$3:$G$17,5,FALSE),IF($G$5="F1",'[1]Definición técnica de imagenes'!$E$15,'[1]Definición técnica de imagenes'!$F$13)),'[1]Definición técnica de imagenes'!$E$16),"")</f>
        <v>526 x 370 px</v>
      </c>
      <c r="H26" s="14" t="str">
        <f t="shared" si="2"/>
        <v>CN_11_11_CO_IMG17_zoom</v>
      </c>
      <c r="I26" s="14" t="str">
        <f>IF(OR(B26&lt;&gt;"",J26&lt;&gt;""),IF($G$4="Recurso",IF(LEFT($G$5,1)="M",IF(VLOOKUP($G$5,'[1]Definición técnica de imagenes'!$A$3:$G$17,6,FALSE)=0,"",VLOOKUP($G$5,'[1]Definición técnica de imagenes'!$A$3:$G$17,6,FALSE)),IF($G$5="F1","","")),'[1]Definición técnica de imagenes'!$F$16),"")</f>
        <v>800 x 600 px</v>
      </c>
      <c r="J26" s="14"/>
      <c r="K26" s="19"/>
    </row>
    <row r="27" spans="1:11" s="12" customFormat="1" ht="150" customHeight="1" x14ac:dyDescent="0.25">
      <c r="A27" s="13" t="s">
        <v>156</v>
      </c>
      <c r="B27" s="13" t="s">
        <v>192</v>
      </c>
      <c r="C27" s="23" t="str">
        <f t="shared" si="0"/>
        <v>Cuaderno de Estudio</v>
      </c>
      <c r="D27" s="14" t="s">
        <v>160</v>
      </c>
      <c r="E27" s="14" t="s">
        <v>159</v>
      </c>
      <c r="F27" s="14" t="str">
        <f t="shared" si="1"/>
        <v>CN_11_11_CO_IMG18_small</v>
      </c>
      <c r="G27" s="14" t="str">
        <f>IF(F27&lt;&gt;"",IF($G$4="Recurso",IF(LEFT($G$5,1)="M",VLOOKUP($G$5,'[1]Definición técnica de imagenes'!$A$3:$G$17,5,FALSE),IF($G$5="F1",'[1]Definición técnica de imagenes'!$E$15,'[1]Definición técnica de imagenes'!$F$13)),'[1]Definición técnica de imagenes'!$E$16),"")</f>
        <v>526 x 370 px</v>
      </c>
      <c r="H27" s="14" t="str">
        <f t="shared" si="2"/>
        <v>CN_11_11_CO_IMG18_zoom</v>
      </c>
      <c r="I27" s="14" t="str">
        <f>IF(OR(B27&lt;&gt;"",J27&lt;&gt;""),IF($G$4="Recurso",IF(LEFT($G$5,1)="M",IF(VLOOKUP($G$5,'[1]Definición técnica de imagenes'!$A$3:$G$17,6,FALSE)=0,"",VLOOKUP($G$5,'[1]Definición técnica de imagenes'!$A$3:$G$17,6,FALSE)),IF($G$5="F1","","")),'[1]Definición técnica de imagenes'!$F$16),"")</f>
        <v>800 x 600 px</v>
      </c>
      <c r="J27" s="14"/>
      <c r="K27" s="19"/>
    </row>
    <row r="28" spans="1:11" s="12" customFormat="1" ht="300" customHeight="1" x14ac:dyDescent="0.25">
      <c r="A28" s="13" t="s">
        <v>157</v>
      </c>
      <c r="B28" s="13" t="s">
        <v>161</v>
      </c>
      <c r="C28" s="23" t="str">
        <f t="shared" si="0"/>
        <v>Cuaderno de Estudio</v>
      </c>
      <c r="D28" s="14" t="s">
        <v>147</v>
      </c>
      <c r="E28" s="14"/>
      <c r="F28" s="14" t="str">
        <f t="shared" si="1"/>
        <v>CN_11_11_CO_IMG19_small</v>
      </c>
      <c r="G28" s="14" t="str">
        <f>IF(F28&lt;&gt;"",IF($G$4="Recurso",IF(LEFT($G$5,1)="M",VLOOKUP($G$5,'[1]Definición técnica de imagenes'!$A$3:$G$17,5,FALSE),IF($G$5="F1",'[1]Definición técnica de imagenes'!$E$15,'[1]Definición técnica de imagenes'!$F$13)),'[1]Definición técnica de imagenes'!$E$16),"")</f>
        <v>526 x 370 px</v>
      </c>
      <c r="H28" s="14" t="str">
        <f t="shared" si="2"/>
        <v>CN_11_11_CO_IMG19_zoom</v>
      </c>
      <c r="I28" s="14" t="str">
        <f>IF(OR(B28&lt;&gt;"",J28&lt;&gt;""),IF($G$4="Recurso",IF(LEFT($G$5,1)="M",IF(VLOOKUP($G$5,'[1]Definición técnica de imagenes'!$A$3:$G$17,6,FALSE)=0,"",VLOOKUP($G$5,'[1]Definición técnica de imagenes'!$A$3:$G$17,6,FALSE)),IF($G$5="F1","","")),'[1]Definición técnica de imagenes'!$F$16),"")</f>
        <v>800 x 600 px</v>
      </c>
      <c r="J28" s="14"/>
      <c r="K28" s="102" t="s">
        <v>183</v>
      </c>
    </row>
    <row r="29" spans="1:11" s="12" customFormat="1" ht="233.25" customHeight="1" x14ac:dyDescent="0.25">
      <c r="A29" s="13" t="s">
        <v>158</v>
      </c>
      <c r="B29" s="13" t="s">
        <v>161</v>
      </c>
      <c r="C29" s="23" t="str">
        <f t="shared" si="0"/>
        <v>Cuaderno de Estudio</v>
      </c>
      <c r="D29" s="14" t="s">
        <v>147</v>
      </c>
      <c r="E29" s="14"/>
      <c r="F29" s="14" t="str">
        <f t="shared" si="1"/>
        <v>CN_11_11_CO_IMG20_small</v>
      </c>
      <c r="G29" s="14" t="str">
        <f>IF(F29&lt;&gt;"",IF($G$4="Recurso",IF(LEFT($G$5,1)="M",VLOOKUP($G$5,'[1]Definición técnica de imagenes'!$A$3:$G$17,5,FALSE),IF($G$5="F1",'[1]Definición técnica de imagenes'!$E$15,'[1]Definición técnica de imagenes'!$F$13)),'[1]Definición técnica de imagenes'!$E$16),"")</f>
        <v>526 x 370 px</v>
      </c>
      <c r="H29" s="14" t="str">
        <f t="shared" si="2"/>
        <v>CN_11_11_CO_IMG20_zoom</v>
      </c>
      <c r="I29" s="14" t="str">
        <f>IF(OR(B29&lt;&gt;"",J29&lt;&gt;""),IF($G$4="Recurso",IF(LEFT($G$5,1)="M",IF(VLOOKUP($G$5,'[1]Definición técnica de imagenes'!$A$3:$G$17,6,FALSE)=0,"",VLOOKUP($G$5,'[1]Definición técnica de imagenes'!$A$3:$G$17,6,FALSE)),IF($G$5="F1","","")),'[1]Definición técnica de imagenes'!$F$16),"")</f>
        <v>800 x 600 px</v>
      </c>
      <c r="J29" s="14"/>
      <c r="K29" s="102" t="s">
        <v>183</v>
      </c>
    </row>
    <row r="30" spans="1:11" s="12" customFormat="1" ht="150" customHeight="1" x14ac:dyDescent="0.25">
      <c r="A30" s="13" t="s">
        <v>162</v>
      </c>
      <c r="B30" s="13" t="s">
        <v>193</v>
      </c>
      <c r="C30" s="23" t="str">
        <f t="shared" si="0"/>
        <v>Cuaderno de Estudio</v>
      </c>
      <c r="D30" s="14" t="s">
        <v>160</v>
      </c>
      <c r="E30" s="14" t="s">
        <v>159</v>
      </c>
      <c r="F30" s="14" t="str">
        <f t="shared" si="1"/>
        <v>CN_11_11_CO_IMG21_small</v>
      </c>
      <c r="G30" s="14" t="str">
        <f>IF(F30&lt;&gt;"",IF($G$4="Recurso",IF(LEFT($G$5,1)="M",VLOOKUP($G$5,'[1]Definición técnica de imagenes'!$A$3:$G$17,5,FALSE),IF($G$5="F1",'[1]Definición técnica de imagenes'!$E$15,'[1]Definición técnica de imagenes'!$F$13)),'[1]Definición técnica de imagenes'!$E$16),"")</f>
        <v>526 x 370 px</v>
      </c>
      <c r="H30" s="14" t="str">
        <f t="shared" si="2"/>
        <v>CN_11_11_CO_IMG21_zoom</v>
      </c>
      <c r="I30" s="14" t="str">
        <f>IF(OR(B30&lt;&gt;"",J30&lt;&gt;""),IF($G$4="Recurso",IF(LEFT($G$5,1)="M",IF(VLOOKUP($G$5,'[1]Definición técnica de imagenes'!$A$3:$G$17,6,FALSE)=0,"",VLOOKUP($G$5,'[1]Definición técnica de imagenes'!$A$3:$G$17,6,FALSE)),IF($G$5="F1","","")),'[1]Definición técnica de imagenes'!$F$16),"")</f>
        <v>800 x 600 px</v>
      </c>
      <c r="J30"/>
      <c r="K30" s="19"/>
    </row>
    <row r="31" spans="1:11" s="12" customFormat="1" ht="200.1" customHeight="1" x14ac:dyDescent="0.25">
      <c r="A31" s="13" t="s">
        <v>163</v>
      </c>
      <c r="B31" s="13" t="s">
        <v>161</v>
      </c>
      <c r="C31" s="23" t="str">
        <f t="shared" si="0"/>
        <v>Cuaderno de Estudio</v>
      </c>
      <c r="D31" s="14" t="s">
        <v>147</v>
      </c>
      <c r="E31" s="14"/>
      <c r="F31" s="14" t="str">
        <f t="shared" si="1"/>
        <v>CN_11_11_CO_IMG22_small</v>
      </c>
      <c r="G31" s="14" t="str">
        <f>IF(F31&lt;&gt;"",IF($G$4="Recurso",IF(LEFT($G$5,1)="M",VLOOKUP($G$5,'[1]Definición técnica de imagenes'!$A$3:$G$17,5,FALSE),IF($G$5="F1",'[1]Definición técnica de imagenes'!$E$15,'[1]Definición técnica de imagenes'!$F$13)),'[1]Definición técnica de imagenes'!$E$16),"")</f>
        <v>526 x 370 px</v>
      </c>
      <c r="H31" s="14" t="str">
        <f t="shared" si="2"/>
        <v>CN_11_11_CO_IMG22_zoom</v>
      </c>
      <c r="I31" s="14" t="str">
        <f>IF(OR(B31&lt;&gt;"",J31&lt;&gt;""),IF($G$4="Recurso",IF(LEFT($G$5,1)="M",IF(VLOOKUP($G$5,'[1]Definición técnica de imagenes'!$A$3:$G$17,6,FALSE)=0,"",VLOOKUP($G$5,'[1]Definición técnica de imagenes'!$A$3:$G$17,6,FALSE)),IF($G$5="F1","","")),'[1]Definición técnica de imagenes'!$F$16),"")</f>
        <v>800 x 600 px</v>
      </c>
      <c r="J31" s="14"/>
      <c r="K31" s="102" t="s">
        <v>183</v>
      </c>
    </row>
    <row r="32" spans="1:11" s="12" customFormat="1" ht="300" customHeight="1" x14ac:dyDescent="0.25">
      <c r="A32" s="13" t="s">
        <v>164</v>
      </c>
      <c r="B32" s="13" t="s">
        <v>161</v>
      </c>
      <c r="C32" s="23" t="str">
        <f t="shared" si="0"/>
        <v>Cuaderno de Estudio</v>
      </c>
      <c r="D32" s="14" t="s">
        <v>147</v>
      </c>
      <c r="E32" s="14"/>
      <c r="F32" s="14" t="str">
        <f t="shared" si="1"/>
        <v>CN_11_11_CO_IMG23_small</v>
      </c>
      <c r="G32" s="14" t="str">
        <f>IF(F32&lt;&gt;"",IF($G$4="Recurso",IF(LEFT($G$5,1)="M",VLOOKUP($G$5,'[1]Definición técnica de imagenes'!$A$3:$G$17,5,FALSE),IF($G$5="F1",'[1]Definición técnica de imagenes'!$E$15,'[1]Definición técnica de imagenes'!$F$13)),'[1]Definición técnica de imagenes'!$E$16),"")</f>
        <v>526 x 370 px</v>
      </c>
      <c r="H32" s="14" t="str">
        <f t="shared" si="2"/>
        <v>CN_11_11_CO_IMG23_zoom</v>
      </c>
      <c r="I32" s="14" t="str">
        <f>IF(OR(B32&lt;&gt;"",J32&lt;&gt;""),IF($G$4="Recurso",IF(LEFT($G$5,1)="M",IF(VLOOKUP($G$5,'[1]Definición técnica de imagenes'!$A$3:$G$17,6,FALSE)=0,"",VLOOKUP($G$5,'[1]Definición técnica de imagenes'!$A$3:$G$17,6,FALSE)),IF($G$5="F1","","")),'[1]Definición técnica de imagenes'!$F$16),"")</f>
        <v>800 x 600 px</v>
      </c>
      <c r="J32" s="14"/>
      <c r="K32" s="102" t="s">
        <v>183</v>
      </c>
    </row>
    <row r="33" spans="1:11" s="12" customFormat="1" ht="200.1" customHeight="1" x14ac:dyDescent="0.25">
      <c r="A33" s="13" t="s">
        <v>165</v>
      </c>
      <c r="B33" s="13" t="s">
        <v>161</v>
      </c>
      <c r="C33" s="23" t="str">
        <f t="shared" si="0"/>
        <v>Cuaderno de Estudio</v>
      </c>
      <c r="D33" s="14" t="s">
        <v>147</v>
      </c>
      <c r="E33" s="14"/>
      <c r="F33" s="14" t="str">
        <f t="shared" si="1"/>
        <v>CN_11_11_CO_IMG24_small</v>
      </c>
      <c r="G33" s="14" t="str">
        <f>IF(F33&lt;&gt;"",IF($G$4="Recurso",IF(LEFT($G$5,1)="M",VLOOKUP($G$5,'[1]Definición técnica de imagenes'!$A$3:$G$17,5,FALSE),IF($G$5="F1",'[1]Definición técnica de imagenes'!$E$15,'[1]Definición técnica de imagenes'!$F$13)),'[1]Definición técnica de imagenes'!$E$16),"")</f>
        <v>526 x 370 px</v>
      </c>
      <c r="H33" s="14" t="str">
        <f t="shared" si="2"/>
        <v>CN_11_11_CO_IMG24_zoom</v>
      </c>
      <c r="I33" s="14" t="str">
        <f>IF(OR(B33&lt;&gt;"",J33&lt;&gt;""),IF($G$4="Recurso",IF(LEFT($G$5,1)="M",IF(VLOOKUP($G$5,'[1]Definición técnica de imagenes'!$A$3:$G$17,6,FALSE)=0,"",VLOOKUP($G$5,'[1]Definición técnica de imagenes'!$A$3:$G$17,6,FALSE)),IF($G$5="F1","","")),'[1]Definición técnica de imagenes'!$F$16),"")</f>
        <v>800 x 600 px</v>
      </c>
      <c r="J33" s="14"/>
      <c r="K33" s="102" t="s">
        <v>194</v>
      </c>
    </row>
    <row r="34" spans="1:11" s="12" customFormat="1" ht="200.1" customHeight="1" x14ac:dyDescent="0.25">
      <c r="A34" s="13" t="s">
        <v>166</v>
      </c>
      <c r="B34" s="13" t="s">
        <v>195</v>
      </c>
      <c r="C34" s="23" t="str">
        <f t="shared" si="0"/>
        <v>Cuaderno de Estudio</v>
      </c>
      <c r="D34" s="14" t="s">
        <v>147</v>
      </c>
      <c r="E34" s="14" t="s">
        <v>159</v>
      </c>
      <c r="F34" s="14" t="str">
        <f t="shared" si="1"/>
        <v>CN_11_11_CO_IMG25_small</v>
      </c>
      <c r="G34" s="14" t="str">
        <f>IF(F34&lt;&gt;"",IF($G$4="Recurso",IF(LEFT($G$5,1)="M",VLOOKUP($G$5,'[1]Definición técnica de imagenes'!$A$3:$G$17,5,FALSE),IF($G$5="F1",'[1]Definición técnica de imagenes'!$E$15,'[1]Definición técnica de imagenes'!$F$13)),'[1]Definición técnica de imagenes'!$E$16),"")</f>
        <v>526 x 370 px</v>
      </c>
      <c r="H34" s="14" t="str">
        <f t="shared" si="2"/>
        <v>CN_11_11_CO_IMG25_zoom</v>
      </c>
      <c r="I34" s="14" t="str">
        <f>IF(OR(B34&lt;&gt;"",J34&lt;&gt;""),IF($G$4="Recurso",IF(LEFT($G$5,1)="M",IF(VLOOKUP($G$5,'[1]Definición técnica de imagenes'!$A$3:$G$17,6,FALSE)=0,"",VLOOKUP($G$5,'[1]Definición técnica de imagenes'!$A$3:$G$17,6,FALSE)),IF($G$5="F1","","")),'[1]Definición técnica de imagenes'!$F$16),"")</f>
        <v>800 x 600 px</v>
      </c>
      <c r="J34" s="14"/>
      <c r="K34" s="102" t="s">
        <v>196</v>
      </c>
    </row>
    <row r="35" spans="1:11" s="12" customFormat="1" ht="200.1" customHeight="1" x14ac:dyDescent="0.25">
      <c r="A35" s="13" t="s">
        <v>167</v>
      </c>
      <c r="B35" s="13" t="s">
        <v>197</v>
      </c>
      <c r="C35" s="23" t="str">
        <f t="shared" si="0"/>
        <v>Cuaderno de Estudio</v>
      </c>
      <c r="D35" s="14" t="s">
        <v>147</v>
      </c>
      <c r="E35" s="14" t="s">
        <v>159</v>
      </c>
      <c r="F35" s="14" t="str">
        <f t="shared" si="1"/>
        <v>CN_11_11_CO_IMG26_small</v>
      </c>
      <c r="G35" s="14" t="str">
        <f>IF(F35&lt;&gt;"",IF($G$4="Recurso",IF(LEFT($G$5,1)="M",VLOOKUP($G$5,'[1]Definición técnica de imagenes'!$A$3:$G$17,5,FALSE),IF($G$5="F1",'[1]Definición técnica de imagenes'!$E$15,'[1]Definición técnica de imagenes'!$F$13)),'[1]Definición técnica de imagenes'!$E$16),"")</f>
        <v>526 x 370 px</v>
      </c>
      <c r="H35" s="14" t="str">
        <f t="shared" si="2"/>
        <v>CN_11_11_CO_IMG26_zoom</v>
      </c>
      <c r="I35" s="14" t="str">
        <f>IF(OR(B35&lt;&gt;"",J35&lt;&gt;""),IF($G$4="Recurso",IF(LEFT($G$5,1)="M",IF(VLOOKUP($G$5,'[1]Definición técnica de imagenes'!$A$3:$G$17,6,FALSE)=0,"",VLOOKUP($G$5,'[1]Definición técnica de imagenes'!$A$3:$G$17,6,FALSE)),IF($G$5="F1","","")),'[1]Definición técnica de imagenes'!$F$16),"")</f>
        <v>800 x 600 px</v>
      </c>
      <c r="J35" s="14"/>
      <c r="K35" s="102" t="s">
        <v>198</v>
      </c>
    </row>
    <row r="36" spans="1:11" s="12" customFormat="1" ht="200.1" customHeight="1" x14ac:dyDescent="0.25">
      <c r="A36" s="13" t="s">
        <v>168</v>
      </c>
      <c r="B36" s="13" t="s">
        <v>161</v>
      </c>
      <c r="C36" s="23" t="str">
        <f t="shared" si="0"/>
        <v>Cuaderno de Estudio</v>
      </c>
      <c r="D36" s="14" t="s">
        <v>147</v>
      </c>
      <c r="E36" s="14" t="s">
        <v>159</v>
      </c>
      <c r="F36" s="14" t="str">
        <f t="shared" si="1"/>
        <v>CN_11_11_CO_IMG27_small</v>
      </c>
      <c r="G36" s="14" t="str">
        <f>IF(F36&lt;&gt;"",IF($G$4="Recurso",IF(LEFT($G$5,1)="M",VLOOKUP($G$5,'[1]Definición técnica de imagenes'!$A$3:$G$17,5,FALSE),IF($G$5="F1",'[1]Definición técnica de imagenes'!$E$15,'[1]Definición técnica de imagenes'!$F$13)),'[1]Definición técnica de imagenes'!$E$16),"")</f>
        <v>526 x 370 px</v>
      </c>
      <c r="H36" s="14" t="str">
        <f t="shared" si="2"/>
        <v>CN_11_11_CO_IMG27_zoom</v>
      </c>
      <c r="I36" s="14" t="str">
        <f>IF(OR(B36&lt;&gt;"",J36&lt;&gt;""),IF($G$4="Recurso",IF(LEFT($G$5,1)="M",IF(VLOOKUP($G$5,'[1]Definición técnica de imagenes'!$A$3:$G$17,6,FALSE)=0,"",VLOOKUP($G$5,'[1]Definición técnica de imagenes'!$A$3:$G$17,6,FALSE)),IF($G$5="F1","","")),'[1]Definición técnica de imagenes'!$F$16),"")</f>
        <v>800 x 600 px</v>
      </c>
      <c r="J36"/>
      <c r="K36" s="102" t="s">
        <v>201</v>
      </c>
    </row>
    <row r="37" spans="1:11" s="12" customFormat="1" ht="300" customHeight="1" x14ac:dyDescent="0.25">
      <c r="A37" s="13" t="s">
        <v>169</v>
      </c>
      <c r="B37" s="13" t="s">
        <v>161</v>
      </c>
      <c r="C37" s="23" t="str">
        <f t="shared" si="0"/>
        <v>Cuaderno de Estudio</v>
      </c>
      <c r="D37" s="14" t="s">
        <v>147</v>
      </c>
      <c r="E37" s="14"/>
      <c r="F37" s="14" t="str">
        <f t="shared" si="1"/>
        <v>CN_11_11_CO_IMG28_small</v>
      </c>
      <c r="G37" s="14" t="str">
        <f>IF(F37&lt;&gt;"",IF($G$4="Recurso",IF(LEFT($G$5,1)="M",VLOOKUP($G$5,'[1]Definición técnica de imagenes'!$A$3:$G$17,5,FALSE),IF($G$5="F1",'[1]Definición técnica de imagenes'!$E$15,'[1]Definición técnica de imagenes'!$F$13)),'[1]Definición técnica de imagenes'!$E$16),"")</f>
        <v>526 x 370 px</v>
      </c>
      <c r="H37" s="14" t="str">
        <f t="shared" si="2"/>
        <v>CN_11_11_CO_IMG28_zoom</v>
      </c>
      <c r="I37" s="14" t="str">
        <f>IF(OR(B37&lt;&gt;"",J37&lt;&gt;""),IF($G$4="Recurso",IF(LEFT($G$5,1)="M",IF(VLOOKUP($G$5,'[1]Definición técnica de imagenes'!$A$3:$G$17,6,FALSE)=0,"",VLOOKUP($G$5,'[1]Definición técnica de imagenes'!$A$3:$G$17,6,FALSE)),IF($G$5="F1","","")),'[1]Definición técnica de imagenes'!$F$16),"")</f>
        <v>800 x 600 px</v>
      </c>
      <c r="J37" s="14"/>
      <c r="K37" s="67" t="s">
        <v>200</v>
      </c>
    </row>
    <row r="38" spans="1:11" s="12" customFormat="1" ht="176.25" customHeight="1" x14ac:dyDescent="0.25">
      <c r="A38" s="13" t="s">
        <v>170</v>
      </c>
      <c r="B38" s="13" t="s">
        <v>161</v>
      </c>
      <c r="C38" s="23" t="str">
        <f t="shared" si="0"/>
        <v>Cuaderno de Estudio</v>
      </c>
      <c r="D38" s="14" t="s">
        <v>147</v>
      </c>
      <c r="E38" s="14"/>
      <c r="F38" s="14" t="str">
        <f t="shared" si="1"/>
        <v>CN_11_11_CO_IMG29_small</v>
      </c>
      <c r="G38" s="14" t="str">
        <f>IF(F38&lt;&gt;"",IF($G$4="Recurso",IF(LEFT($G$5,1)="M",VLOOKUP($G$5,'[1]Definición técnica de imagenes'!$A$3:$G$17,5,FALSE),IF($G$5="F1",'[1]Definición técnica de imagenes'!$E$15,'[1]Definición técnica de imagenes'!$F$13)),'[1]Definición técnica de imagenes'!$E$16),"")</f>
        <v>526 x 370 px</v>
      </c>
      <c r="H38" s="14" t="str">
        <f t="shared" si="2"/>
        <v>CN_11_11_CO_IMG29_zoom</v>
      </c>
      <c r="I38" s="14" t="str">
        <f>IF(OR(B38&lt;&gt;"",J38&lt;&gt;""),IF($G$4="Recurso",IF(LEFT($G$5,1)="M",IF(VLOOKUP($G$5,'[1]Definición técnica de imagenes'!$A$3:$G$17,6,FALSE)=0,"",VLOOKUP($G$5,'[1]Definición técnica de imagenes'!$A$3:$G$17,6,FALSE)),IF($G$5="F1","","")),'[1]Definición técnica de imagenes'!$F$16),"")</f>
        <v>800 x 600 px</v>
      </c>
      <c r="J38" s="14"/>
      <c r="K38" s="67" t="s">
        <v>203</v>
      </c>
    </row>
    <row r="39" spans="1:11" s="12" customFormat="1" ht="200.1" customHeight="1" x14ac:dyDescent="0.25">
      <c r="A39" s="13" t="s">
        <v>171</v>
      </c>
      <c r="B39" s="13" t="s">
        <v>161</v>
      </c>
      <c r="C39" s="23" t="str">
        <f t="shared" si="0"/>
        <v>Cuaderno de Estudio</v>
      </c>
      <c r="D39" s="14" t="s">
        <v>147</v>
      </c>
      <c r="E39" s="14"/>
      <c r="F39" s="14" t="str">
        <f t="shared" si="1"/>
        <v>CN_11_11_CO_IMG30_small</v>
      </c>
      <c r="G39" s="14" t="str">
        <f>IF(F39&lt;&gt;"",IF($G$4="Recurso",IF(LEFT($G$5,1)="M",VLOOKUP($G$5,'[1]Definición técnica de imagenes'!$A$3:$G$17,5,FALSE),IF($G$5="F1",'[1]Definición técnica de imagenes'!$E$15,'[1]Definición técnica de imagenes'!$F$13)),'[1]Definición técnica de imagenes'!$E$16),"")</f>
        <v>526 x 370 px</v>
      </c>
      <c r="H39" s="14" t="str">
        <f t="shared" si="2"/>
        <v>CN_11_11_CO_IMG30_zoom</v>
      </c>
      <c r="I39" s="14" t="str">
        <f>IF(OR(B39&lt;&gt;"",J39&lt;&gt;""),IF($G$4="Recurso",IF(LEFT($G$5,1)="M",IF(VLOOKUP($G$5,'[1]Definición técnica de imagenes'!$A$3:$G$17,6,FALSE)=0,"",VLOOKUP($G$5,'[1]Definición técnica de imagenes'!$A$3:$G$17,6,FALSE)),IF($G$5="F1","","")),'[1]Definición técnica de imagenes'!$F$16),"")</f>
        <v>800 x 600 px</v>
      </c>
      <c r="J39" s="14"/>
      <c r="K39" s="67" t="s">
        <v>204</v>
      </c>
    </row>
    <row r="40" spans="1:11" s="12" customFormat="1" ht="200.1" customHeight="1" x14ac:dyDescent="0.25">
      <c r="A40" s="13" t="s">
        <v>202</v>
      </c>
      <c r="B40" s="13" t="s">
        <v>161</v>
      </c>
      <c r="C40" s="23" t="str">
        <f t="shared" si="0"/>
        <v>Cuaderno de Estudio</v>
      </c>
      <c r="D40" s="14" t="s">
        <v>147</v>
      </c>
      <c r="E40" s="14"/>
      <c r="F40" s="14" t="str">
        <f t="shared" si="1"/>
        <v>CN_11_11_CO_IMG31_small</v>
      </c>
      <c r="G40" s="14" t="str">
        <f>IF(F40&lt;&gt;"",IF($G$4="Recurso",IF(LEFT($G$5,1)="M",VLOOKUP($G$5,'[1]Definición técnica de imagenes'!$A$3:$G$17,5,FALSE),IF($G$5="F1",'[1]Definición técnica de imagenes'!$E$15,'[1]Definición técnica de imagenes'!$F$13)),'[1]Definición técnica de imagenes'!$E$16),"")</f>
        <v>526 x 370 px</v>
      </c>
      <c r="H40" s="14" t="str">
        <f t="shared" si="2"/>
        <v>CN_11_11_CO_IMG31_zoom</v>
      </c>
      <c r="I40" s="14" t="str">
        <f>IF(OR(B40&lt;&gt;"",J40&lt;&gt;""),IF($G$4="Recurso",IF(LEFT($G$5,1)="M",IF(VLOOKUP($G$5,'[1]Definición técnica de imagenes'!$A$3:$G$17,6,FALSE)=0,"",VLOOKUP($G$5,'[1]Definición técnica de imagenes'!$A$3:$G$17,6,FALSE)),IF($G$5="F1","","")),'[1]Definición técnica de imagenes'!$F$16),"")</f>
        <v>800 x 600 px</v>
      </c>
      <c r="J40" s="14"/>
      <c r="K40" s="67" t="s">
        <v>204</v>
      </c>
    </row>
    <row r="41" spans="1:11" s="12" customFormat="1" ht="200.1" customHeight="1" x14ac:dyDescent="0.25">
      <c r="A41" s="13" t="s">
        <v>205</v>
      </c>
      <c r="B41" s="13" t="s">
        <v>161</v>
      </c>
      <c r="C41" s="23" t="str">
        <f t="shared" si="0"/>
        <v>Cuaderno de Estudio</v>
      </c>
      <c r="D41" s="14" t="s">
        <v>147</v>
      </c>
      <c r="E41" s="14"/>
      <c r="F41" s="14" t="str">
        <f t="shared" si="1"/>
        <v>CN_11_11_CO_IMG32_small</v>
      </c>
      <c r="G41" s="14" t="str">
        <f>IF(F41&lt;&gt;"",IF($G$4="Recurso",IF(LEFT($G$5,1)="M",VLOOKUP($G$5,'[1]Definición técnica de imagenes'!$A$3:$G$17,5,FALSE),IF($G$5="F1",'[1]Definición técnica de imagenes'!$E$15,'[1]Definición técnica de imagenes'!$F$13)),'[1]Definición técnica de imagenes'!$E$16),"")</f>
        <v>526 x 370 px</v>
      </c>
      <c r="H41" s="14" t="str">
        <f t="shared" si="2"/>
        <v>CN_11_11_CO_IMG32_zoom</v>
      </c>
      <c r="I41" s="14" t="str">
        <f>IF(OR(B41&lt;&gt;"",J41&lt;&gt;""),IF($G$4="Recurso",IF(LEFT($G$5,1)="M",IF(VLOOKUP($G$5,'[1]Definición técnica de imagenes'!$A$3:$G$17,6,FALSE)=0,"",VLOOKUP($G$5,'[1]Definición técnica de imagenes'!$A$3:$G$17,6,FALSE)),IF($G$5="F1","","")),'[1]Definición técnica de imagenes'!$F$16),"")</f>
        <v>800 x 600 px</v>
      </c>
      <c r="J41" s="14"/>
      <c r="K41" s="67" t="s">
        <v>206</v>
      </c>
    </row>
    <row r="42" spans="1:11" s="12" customFormat="1" ht="260.25" customHeight="1" x14ac:dyDescent="0.25">
      <c r="A42" s="13" t="s">
        <v>207</v>
      </c>
      <c r="B42" s="13" t="s">
        <v>161</v>
      </c>
      <c r="C42" s="23" t="str">
        <f t="shared" si="0"/>
        <v>Cuaderno de Estudio</v>
      </c>
      <c r="D42" s="14" t="s">
        <v>147</v>
      </c>
      <c r="E42" s="14"/>
      <c r="F42" s="14" t="str">
        <f t="shared" si="1"/>
        <v>CN_11_11_CO_IMG33_small</v>
      </c>
      <c r="G42" s="14" t="str">
        <f>IF(F42&lt;&gt;"",IF($G$4="Recurso",IF(LEFT($G$5,1)="M",VLOOKUP($G$5,'[1]Definición técnica de imagenes'!$A$3:$G$17,5,FALSE),IF($G$5="F1",'[1]Definición técnica de imagenes'!$E$15,'[1]Definición técnica de imagenes'!$F$13)),'[1]Definición técnica de imagenes'!$E$16),"")</f>
        <v>526 x 370 px</v>
      </c>
      <c r="H42" s="14" t="str">
        <f t="shared" si="2"/>
        <v>CN_11_11_CO_IMG33_zoom</v>
      </c>
      <c r="I42" s="14" t="str">
        <f>IF(OR(B42&lt;&gt;"",J42&lt;&gt;""),IF($G$4="Recurso",IF(LEFT($G$5,1)="M",IF(VLOOKUP($G$5,'[1]Definición técnica de imagenes'!$A$3:$G$17,6,FALSE)=0,"",VLOOKUP($G$5,'[1]Definición técnica de imagenes'!$A$3:$G$17,6,FALSE)),IF($G$5="F1","","")),'[1]Definición técnica de imagenes'!$F$16),"")</f>
        <v>800 x 600 px</v>
      </c>
      <c r="J42" s="14"/>
      <c r="K42" s="102" t="s">
        <v>194</v>
      </c>
    </row>
    <row r="43" spans="1:11" s="12" customFormat="1" ht="200.1" customHeight="1" x14ac:dyDescent="0.25">
      <c r="A43" s="13" t="s">
        <v>211</v>
      </c>
      <c r="B43" s="13" t="s">
        <v>208</v>
      </c>
      <c r="C43" s="23" t="str">
        <f t="shared" si="0"/>
        <v>Cuaderno de Estudio</v>
      </c>
      <c r="D43" s="14" t="s">
        <v>160</v>
      </c>
      <c r="E43" s="14" t="s">
        <v>159</v>
      </c>
      <c r="F43" s="14" t="str">
        <f t="shared" si="1"/>
        <v>CN_11_11_CO_IMG34_small</v>
      </c>
      <c r="G43" s="14" t="str">
        <f>IF(F43&lt;&gt;"",IF($G$4="Recurso",IF(LEFT($G$5,1)="M",VLOOKUP($G$5,'[1]Definición técnica de imagenes'!$A$3:$G$17,5,FALSE),IF($G$5="F1",'[1]Definición técnica de imagenes'!$E$15,'[1]Definición técnica de imagenes'!$F$13)),'[1]Definición técnica de imagenes'!$E$16),"")</f>
        <v>526 x 370 px</v>
      </c>
      <c r="H43" s="14" t="str">
        <f t="shared" si="2"/>
        <v>CN_11_11_CO_IMG34_zoom</v>
      </c>
      <c r="I43" s="14" t="str">
        <f>IF(OR(B43&lt;&gt;"",J43&lt;&gt;""),IF($G$4="Recurso",IF(LEFT($G$5,1)="M",IF(VLOOKUP($G$5,'[1]Definición técnica de imagenes'!$A$3:$G$17,6,FALSE)=0,"",VLOOKUP($G$5,'[1]Definición técnica de imagenes'!$A$3:$G$17,6,FALSE)),IF($G$5="F1","","")),'[1]Definición técnica de imagenes'!$F$16),"")</f>
        <v>800 x 600 px</v>
      </c>
      <c r="J43" s="14"/>
      <c r="K43" s="19"/>
    </row>
    <row r="44" spans="1:11" s="12" customFormat="1" x14ac:dyDescent="0.25">
      <c r="A44" s="13"/>
      <c r="B44" s="13"/>
      <c r="C44" s="23"/>
      <c r="D44" s="14"/>
      <c r="E44" s="14"/>
      <c r="F44" s="14"/>
      <c r="G44" s="14"/>
      <c r="H44" s="14"/>
      <c r="I44" s="14"/>
      <c r="J44" s="14"/>
      <c r="K44" s="19"/>
    </row>
    <row r="45" spans="1:11" s="12" customFormat="1" x14ac:dyDescent="0.25">
      <c r="A45" s="13"/>
      <c r="B45" s="13"/>
      <c r="C45" s="23"/>
      <c r="D45" s="14"/>
      <c r="E45" s="14"/>
      <c r="F45" s="14"/>
      <c r="G45" s="14"/>
      <c r="H45" s="14"/>
      <c r="I45" s="14"/>
      <c r="J45" s="14"/>
      <c r="K45" s="19"/>
    </row>
    <row r="46" spans="1:11" s="12" customFormat="1" x14ac:dyDescent="0.25">
      <c r="A46" s="13"/>
      <c r="B46" s="13"/>
      <c r="C46" s="23"/>
      <c r="D46" s="14"/>
      <c r="E46" s="14"/>
      <c r="F46" s="14"/>
      <c r="G46" s="14"/>
      <c r="H46" s="14"/>
      <c r="I46" s="14"/>
      <c r="J46" s="14"/>
      <c r="K46" s="19"/>
    </row>
    <row r="47" spans="1:11" s="12" customFormat="1" x14ac:dyDescent="0.25">
      <c r="A47" s="13"/>
      <c r="B47" s="13"/>
      <c r="C47" s="23"/>
      <c r="D47" s="14"/>
      <c r="E47" s="14"/>
      <c r="F47" s="14"/>
      <c r="G47" s="14"/>
      <c r="H47" s="14"/>
      <c r="I47" s="14"/>
      <c r="J47" s="14"/>
      <c r="K47" s="19"/>
    </row>
    <row r="48" spans="1:11" s="12" customFormat="1" x14ac:dyDescent="0.25">
      <c r="A48" s="13"/>
      <c r="B48" s="13"/>
      <c r="C48" s="23"/>
      <c r="D48" s="14"/>
      <c r="E48" s="14"/>
      <c r="F48" s="14"/>
      <c r="G48" s="14"/>
      <c r="H48" s="14"/>
      <c r="I48" s="14"/>
      <c r="J48" s="14"/>
      <c r="K48" s="19"/>
    </row>
    <row r="49" spans="1:11" s="12" customFormat="1" x14ac:dyDescent="0.25">
      <c r="A49" s="13"/>
      <c r="B49" s="13"/>
      <c r="C49" s="23"/>
      <c r="D49" s="14"/>
      <c r="E49" s="14"/>
      <c r="F49" s="14"/>
      <c r="G49" s="14"/>
      <c r="H49" s="14"/>
      <c r="I49" s="14"/>
      <c r="J49" s="14"/>
      <c r="K49" s="19"/>
    </row>
    <row r="50" spans="1:11" s="12" customFormat="1" x14ac:dyDescent="0.25">
      <c r="A50" s="13"/>
      <c r="B50" s="13"/>
      <c r="C50" s="23"/>
      <c r="D50" s="14"/>
      <c r="E50" s="14"/>
      <c r="F50" s="14"/>
      <c r="G50" s="14"/>
      <c r="H50" s="14"/>
      <c r="I50" s="14"/>
      <c r="J50" s="14"/>
      <c r="K50" s="19"/>
    </row>
    <row r="51" spans="1:11" s="12" customFormat="1" x14ac:dyDescent="0.25">
      <c r="A51" s="13"/>
      <c r="B51" s="13"/>
      <c r="C51" s="23"/>
      <c r="D51" s="14"/>
      <c r="E51" s="14"/>
      <c r="F51" s="14"/>
      <c r="G51" s="14"/>
      <c r="H51" s="14"/>
      <c r="I51" s="14"/>
      <c r="J51" s="14"/>
      <c r="K51" s="19"/>
    </row>
    <row r="52" spans="1:11" s="12" customFormat="1" x14ac:dyDescent="0.25">
      <c r="A52" s="13"/>
      <c r="B52" s="13"/>
      <c r="C52" s="23"/>
      <c r="D52" s="14"/>
      <c r="E52" s="14"/>
      <c r="F52" s="14"/>
      <c r="G52" s="14"/>
      <c r="H52" s="14"/>
      <c r="I52" s="14"/>
      <c r="J52" s="14"/>
      <c r="K52" s="19"/>
    </row>
    <row r="53" spans="1:11" s="12" customFormat="1" x14ac:dyDescent="0.25">
      <c r="A53" s="13"/>
      <c r="B53" s="13"/>
      <c r="C53" s="23"/>
      <c r="D53" s="14"/>
      <c r="E53" s="14"/>
      <c r="F53" s="14"/>
      <c r="G53" s="14"/>
      <c r="H53" s="14"/>
      <c r="I53" s="14"/>
      <c r="J53" s="14"/>
      <c r="K53" s="19"/>
    </row>
    <row r="54" spans="1:11" s="12" customFormat="1" x14ac:dyDescent="0.25">
      <c r="A54" s="13"/>
      <c r="B54" s="13"/>
      <c r="C54" s="23"/>
      <c r="D54" s="14"/>
      <c r="E54" s="14"/>
      <c r="F54" s="14"/>
      <c r="G54" s="14"/>
      <c r="H54" s="14"/>
      <c r="I54" s="14"/>
      <c r="J54" s="14"/>
      <c r="K54" s="19"/>
    </row>
    <row r="55" spans="1:11" s="12" customFormat="1" x14ac:dyDescent="0.25">
      <c r="A55" s="13"/>
      <c r="B55" s="13"/>
      <c r="C55" s="23"/>
      <c r="D55" s="14"/>
      <c r="E55" s="14"/>
      <c r="F55" s="14"/>
      <c r="G55" s="14"/>
      <c r="H55" s="14"/>
      <c r="I55" s="14"/>
      <c r="J55" s="14"/>
      <c r="K55" s="19"/>
    </row>
    <row r="56" spans="1:11" s="12" customFormat="1" x14ac:dyDescent="0.25">
      <c r="A56" s="13"/>
      <c r="B56" s="13"/>
      <c r="C56" s="23"/>
      <c r="D56" s="14"/>
      <c r="E56" s="14"/>
      <c r="F56" s="14"/>
      <c r="G56" s="14"/>
      <c r="H56" s="14"/>
      <c r="I56" s="14"/>
      <c r="J56" s="14"/>
      <c r="K56" s="19"/>
    </row>
    <row r="57" spans="1:11" s="12" customFormat="1" x14ac:dyDescent="0.25">
      <c r="A57" s="13"/>
      <c r="B57" s="13"/>
      <c r="C57" s="23"/>
      <c r="D57" s="14"/>
      <c r="E57" s="14"/>
      <c r="F57" s="14"/>
      <c r="G57" s="14"/>
      <c r="H57" s="14"/>
      <c r="I57" s="14"/>
      <c r="J57" s="14"/>
      <c r="K57" s="19"/>
    </row>
    <row r="58" spans="1:11" s="12" customFormat="1" x14ac:dyDescent="0.25">
      <c r="A58" s="13"/>
      <c r="B58" s="13"/>
      <c r="C58" s="23"/>
      <c r="D58" s="14"/>
      <c r="E58" s="14"/>
      <c r="F58" s="14"/>
      <c r="G58" s="14"/>
      <c r="H58" s="14"/>
      <c r="I58" s="14"/>
      <c r="J58" s="14"/>
      <c r="K58" s="19"/>
    </row>
    <row r="59" spans="1:11" s="12" customFormat="1" x14ac:dyDescent="0.25">
      <c r="A59" s="13"/>
      <c r="B59" s="13"/>
      <c r="C59" s="23"/>
      <c r="D59" s="14"/>
      <c r="E59" s="14"/>
      <c r="F59" s="14"/>
      <c r="G59" s="14"/>
      <c r="H59" s="14"/>
      <c r="I59" s="14"/>
      <c r="J59" s="14"/>
      <c r="K59" s="19"/>
    </row>
    <row r="60" spans="1:11" s="12" customFormat="1" x14ac:dyDescent="0.25">
      <c r="A60" s="13"/>
      <c r="B60" s="13"/>
      <c r="C60" s="23"/>
      <c r="D60" s="14"/>
      <c r="E60" s="14"/>
      <c r="F60" s="14"/>
      <c r="G60" s="14"/>
      <c r="H60" s="14"/>
      <c r="I60" s="14"/>
      <c r="J60" s="14"/>
      <c r="K60" s="19"/>
    </row>
    <row r="61" spans="1:11" s="12" customFormat="1" x14ac:dyDescent="0.25">
      <c r="A61" s="13"/>
      <c r="B61" s="13"/>
      <c r="C61" s="23"/>
      <c r="D61" s="14"/>
      <c r="E61" s="14"/>
      <c r="F61" s="14"/>
      <c r="G61" s="14"/>
      <c r="H61" s="14"/>
      <c r="I61" s="14"/>
      <c r="J61" s="14"/>
      <c r="K61" s="19"/>
    </row>
    <row r="62" spans="1:11" s="12" customFormat="1" x14ac:dyDescent="0.25">
      <c r="A62" s="13"/>
      <c r="B62" s="13"/>
      <c r="C62" s="23"/>
      <c r="D62" s="14"/>
      <c r="E62" s="14"/>
      <c r="F62" s="14"/>
      <c r="G62" s="14"/>
      <c r="H62" s="14"/>
      <c r="I62" s="14"/>
      <c r="J62" s="14"/>
      <c r="K62" s="19"/>
    </row>
    <row r="63" spans="1:11" s="12" customFormat="1" x14ac:dyDescent="0.25">
      <c r="A63" s="13"/>
      <c r="B63" s="13"/>
      <c r="C63" s="23"/>
      <c r="D63" s="14"/>
      <c r="E63" s="14"/>
      <c r="F63" s="14"/>
      <c r="G63" s="14"/>
      <c r="H63" s="14"/>
      <c r="I63" s="14"/>
      <c r="J63" s="14"/>
      <c r="K63" s="19"/>
    </row>
    <row r="64" spans="1:11" s="12" customFormat="1" x14ac:dyDescent="0.25">
      <c r="A64" s="13"/>
      <c r="B64" s="13"/>
      <c r="C64" s="23"/>
      <c r="D64" s="14"/>
      <c r="E64" s="14"/>
      <c r="F64" s="14"/>
      <c r="G64" s="14"/>
      <c r="H64" s="14"/>
      <c r="I64" s="14"/>
      <c r="J64" s="14"/>
      <c r="K64" s="19"/>
    </row>
    <row r="65" spans="1:11" s="12" customFormat="1" x14ac:dyDescent="0.25">
      <c r="A65" s="13"/>
      <c r="B65" s="13"/>
      <c r="C65" s="23"/>
      <c r="D65" s="14"/>
      <c r="E65" s="14"/>
      <c r="F65" s="14"/>
      <c r="G65" s="14"/>
      <c r="H65" s="14"/>
      <c r="I65" s="14"/>
      <c r="J65" s="14"/>
      <c r="K65" s="19"/>
    </row>
    <row r="66" spans="1:11" s="12" customFormat="1" x14ac:dyDescent="0.25">
      <c r="A66" s="13"/>
      <c r="B66" s="13"/>
      <c r="C66" s="23"/>
      <c r="D66" s="14"/>
      <c r="E66" s="14"/>
      <c r="F66" s="14"/>
      <c r="G66" s="14"/>
      <c r="H66" s="14"/>
      <c r="I66" s="14"/>
      <c r="J66" s="14"/>
      <c r="K66" s="19"/>
    </row>
    <row r="67" spans="1:11" s="12" customFormat="1" x14ac:dyDescent="0.25">
      <c r="A67" s="13"/>
      <c r="B67" s="13"/>
      <c r="C67" s="23"/>
      <c r="D67" s="14"/>
      <c r="E67" s="14"/>
      <c r="F67" s="14"/>
      <c r="G67" s="14"/>
      <c r="H67" s="14"/>
      <c r="I67" s="14"/>
      <c r="J67" s="14"/>
      <c r="K67" s="19"/>
    </row>
    <row r="68" spans="1:11" s="12" customFormat="1" x14ac:dyDescent="0.25">
      <c r="A68" s="13"/>
      <c r="B68" s="13"/>
      <c r="C68" s="23"/>
      <c r="D68" s="14"/>
      <c r="E68" s="14"/>
      <c r="F68" s="14"/>
      <c r="G68" s="14"/>
      <c r="H68" s="14"/>
      <c r="I68" s="14"/>
      <c r="J68" s="14"/>
      <c r="K68" s="19"/>
    </row>
    <row r="69" spans="1:11" s="12" customFormat="1" x14ac:dyDescent="0.25">
      <c r="A69" s="13"/>
      <c r="B69" s="13"/>
      <c r="C69" s="23"/>
      <c r="D69" s="14"/>
      <c r="E69" s="14"/>
      <c r="F69" s="14"/>
      <c r="G69" s="14"/>
      <c r="H69" s="14"/>
      <c r="I69" s="14"/>
      <c r="J69" s="14"/>
      <c r="K69" s="19"/>
    </row>
    <row r="70" spans="1:11" s="12" customFormat="1" x14ac:dyDescent="0.25">
      <c r="A70" s="13"/>
      <c r="B70" s="13"/>
      <c r="C70" s="23"/>
      <c r="D70" s="14"/>
      <c r="E70" s="14"/>
      <c r="F70" s="14"/>
      <c r="G70" s="14"/>
      <c r="H70" s="14"/>
      <c r="I70" s="14"/>
      <c r="J70" s="14"/>
      <c r="K70" s="19"/>
    </row>
    <row r="71" spans="1:11" s="12" customFormat="1" x14ac:dyDescent="0.25">
      <c r="A71" s="13"/>
      <c r="B71" s="13"/>
      <c r="C71" s="23"/>
      <c r="D71" s="14"/>
      <c r="E71" s="14"/>
      <c r="F71" s="14"/>
      <c r="G71" s="14"/>
      <c r="H71" s="14"/>
      <c r="I71" s="14"/>
      <c r="J71" s="14"/>
      <c r="K71" s="19"/>
    </row>
    <row r="72" spans="1:11" s="12" customFormat="1" x14ac:dyDescent="0.25">
      <c r="A72" s="13"/>
      <c r="B72" s="13"/>
      <c r="C72" s="23"/>
      <c r="D72" s="14"/>
      <c r="E72" s="14"/>
      <c r="F72" s="14"/>
      <c r="G72" s="14"/>
      <c r="H72" s="14"/>
      <c r="I72" s="14"/>
      <c r="J72" s="14"/>
      <c r="K72" s="19"/>
    </row>
    <row r="73" spans="1:11" s="12" customFormat="1" x14ac:dyDescent="0.25">
      <c r="A73" s="13"/>
      <c r="B73" s="13"/>
      <c r="C73" s="23"/>
      <c r="D73" s="14"/>
      <c r="E73" s="14"/>
      <c r="F73" s="14"/>
      <c r="G73" s="14"/>
      <c r="H73" s="14"/>
      <c r="I73" s="14"/>
      <c r="J73" s="14"/>
      <c r="K73" s="19"/>
    </row>
    <row r="74" spans="1:11" s="12" customFormat="1" x14ac:dyDescent="0.25">
      <c r="A74" s="13"/>
      <c r="B74" s="13"/>
      <c r="C74" s="23"/>
      <c r="D74" s="14"/>
      <c r="E74" s="14"/>
      <c r="F74" s="14"/>
      <c r="G74" s="14"/>
      <c r="H74" s="14"/>
      <c r="I74" s="14"/>
      <c r="J74" s="14"/>
      <c r="K74" s="19"/>
    </row>
    <row r="75" spans="1:11" s="12" customFormat="1" x14ac:dyDescent="0.25">
      <c r="A75" s="13"/>
      <c r="B75" s="13"/>
      <c r="C75" s="23"/>
      <c r="D75" s="14"/>
      <c r="E75" s="14"/>
      <c r="F75" s="14"/>
      <c r="G75" s="14"/>
      <c r="H75" s="14"/>
      <c r="I75" s="14"/>
      <c r="J75" s="14"/>
      <c r="K75" s="19"/>
    </row>
    <row r="76" spans="1:11" s="12" customFormat="1" x14ac:dyDescent="0.25">
      <c r="A76" s="13"/>
      <c r="B76" s="13"/>
      <c r="C76" s="23"/>
      <c r="D76" s="14"/>
      <c r="E76" s="14"/>
      <c r="F76" s="14"/>
      <c r="G76" s="14"/>
      <c r="H76" s="14"/>
      <c r="I76" s="14"/>
      <c r="J76" s="14"/>
      <c r="K76" s="19"/>
    </row>
    <row r="77" spans="1:11" s="12" customFormat="1" x14ac:dyDescent="0.25">
      <c r="A77" s="13"/>
      <c r="B77" s="13"/>
      <c r="C77" s="23"/>
      <c r="D77" s="14"/>
      <c r="E77" s="14"/>
      <c r="F77" s="14"/>
      <c r="G77" s="14"/>
      <c r="H77" s="14"/>
      <c r="I77" s="14"/>
      <c r="J77" s="14"/>
      <c r="K77" s="19"/>
    </row>
    <row r="78" spans="1:11" s="12" customFormat="1" x14ac:dyDescent="0.25">
      <c r="A78" s="13"/>
      <c r="B78" s="13"/>
      <c r="C78" s="23"/>
      <c r="D78" s="14"/>
      <c r="E78" s="14"/>
      <c r="F78" s="14"/>
      <c r="G78" s="14"/>
      <c r="H78" s="14"/>
      <c r="I78" s="14"/>
      <c r="J78" s="14"/>
      <c r="K78" s="19"/>
    </row>
    <row r="79" spans="1:11" s="12" customFormat="1" x14ac:dyDescent="0.25">
      <c r="A79" s="13"/>
      <c r="B79" s="13"/>
      <c r="C79" s="23"/>
      <c r="D79" s="14"/>
      <c r="E79" s="14"/>
      <c r="F79" s="14"/>
      <c r="G79" s="14"/>
      <c r="H79" s="14"/>
      <c r="I79" s="14"/>
      <c r="J79" s="14"/>
      <c r="K79" s="19"/>
    </row>
    <row r="80" spans="1:11" s="12" customFormat="1" x14ac:dyDescent="0.25">
      <c r="A80" s="13"/>
      <c r="B80" s="13"/>
      <c r="C80" s="23"/>
      <c r="D80" s="14"/>
      <c r="E80" s="14"/>
      <c r="F80" s="14"/>
      <c r="G80" s="14"/>
      <c r="H80" s="14"/>
      <c r="I80" s="14"/>
      <c r="J80" s="14"/>
      <c r="K80" s="19"/>
    </row>
    <row r="81" spans="1:11" s="12" customFormat="1" x14ac:dyDescent="0.25">
      <c r="A81" s="13"/>
      <c r="B81" s="13"/>
      <c r="C81" s="23"/>
      <c r="D81" s="14"/>
      <c r="E81" s="14"/>
      <c r="F81" s="14"/>
      <c r="G81" s="14"/>
      <c r="H81" s="14"/>
      <c r="I81" s="14"/>
      <c r="J81" s="14"/>
      <c r="K81" s="19"/>
    </row>
    <row r="82" spans="1:11" s="12" customFormat="1" x14ac:dyDescent="0.25">
      <c r="A82" s="13"/>
      <c r="B82" s="13"/>
      <c r="C82" s="23"/>
      <c r="D82" s="14"/>
      <c r="E82" s="14"/>
      <c r="F82" s="14"/>
      <c r="G82" s="14"/>
      <c r="H82" s="14"/>
      <c r="I82" s="14"/>
      <c r="J82" s="14"/>
      <c r="K82" s="19"/>
    </row>
    <row r="83" spans="1:11" s="12" customFormat="1" x14ac:dyDescent="0.25">
      <c r="A83" s="13"/>
      <c r="B83" s="13"/>
      <c r="C83" s="23"/>
      <c r="D83" s="14"/>
      <c r="E83" s="14"/>
      <c r="F83" s="14"/>
      <c r="G83" s="14"/>
      <c r="H83" s="14"/>
      <c r="I83" s="14"/>
      <c r="J83" s="14"/>
      <c r="K83" s="19"/>
    </row>
    <row r="84" spans="1:11" s="12" customFormat="1" x14ac:dyDescent="0.25">
      <c r="A84" s="13"/>
      <c r="B84" s="13"/>
      <c r="C84" s="23"/>
      <c r="D84" s="14"/>
      <c r="E84" s="14"/>
      <c r="F84" s="14"/>
      <c r="G84" s="14"/>
      <c r="H84" s="14"/>
      <c r="I84" s="14"/>
      <c r="J84" s="14"/>
      <c r="K84" s="19"/>
    </row>
    <row r="85" spans="1:11" s="12" customFormat="1" x14ac:dyDescent="0.25">
      <c r="A85" s="13"/>
      <c r="B85" s="13"/>
      <c r="C85" s="23"/>
      <c r="D85" s="14"/>
      <c r="E85" s="14"/>
      <c r="F85" s="14"/>
      <c r="G85" s="14"/>
      <c r="H85" s="14"/>
      <c r="I85" s="14"/>
      <c r="J85" s="14"/>
      <c r="K85" s="19"/>
    </row>
    <row r="86" spans="1:11" s="12" customFormat="1" x14ac:dyDescent="0.25">
      <c r="A86" s="13"/>
      <c r="B86" s="13"/>
      <c r="C86" s="23"/>
      <c r="D86" s="14"/>
      <c r="E86" s="14"/>
      <c r="F86" s="14"/>
      <c r="G86" s="14"/>
      <c r="H86" s="14"/>
      <c r="I86" s="14"/>
      <c r="J86" s="14"/>
      <c r="K86" s="19"/>
    </row>
    <row r="87" spans="1:11" s="12" customFormat="1" x14ac:dyDescent="0.25">
      <c r="A87" s="13"/>
      <c r="B87" s="13"/>
      <c r="C87" s="23"/>
      <c r="D87" s="14"/>
      <c r="E87" s="14"/>
      <c r="F87" s="14"/>
      <c r="G87" s="14"/>
      <c r="H87" s="14"/>
      <c r="I87" s="14"/>
      <c r="J87" s="14"/>
      <c r="K87" s="19"/>
    </row>
    <row r="88" spans="1:11" s="12" customFormat="1" x14ac:dyDescent="0.25">
      <c r="A88" s="13"/>
      <c r="B88" s="13"/>
      <c r="C88" s="23"/>
      <c r="D88" s="14"/>
      <c r="E88" s="14"/>
      <c r="F88" s="14"/>
      <c r="G88" s="14"/>
      <c r="H88" s="14"/>
      <c r="I88" s="14"/>
      <c r="J88" s="14"/>
      <c r="K88" s="19"/>
    </row>
    <row r="89" spans="1:11" s="12" customFormat="1" x14ac:dyDescent="0.25">
      <c r="A89" s="13"/>
      <c r="B89" s="13"/>
      <c r="C89" s="23"/>
      <c r="D89" s="14"/>
      <c r="E89" s="14"/>
      <c r="F89" s="14"/>
      <c r="G89" s="14"/>
      <c r="H89" s="14"/>
      <c r="I89" s="14"/>
      <c r="J89" s="14"/>
      <c r="K89" s="19"/>
    </row>
    <row r="90" spans="1:11" s="12" customFormat="1" x14ac:dyDescent="0.25">
      <c r="A90" s="13"/>
      <c r="B90" s="13"/>
      <c r="C90" s="23"/>
      <c r="D90" s="14"/>
      <c r="E90" s="14"/>
      <c r="F90" s="14"/>
      <c r="G90" s="14"/>
      <c r="H90" s="14"/>
      <c r="I90" s="14"/>
      <c r="J90" s="14"/>
      <c r="K90" s="19"/>
    </row>
    <row r="91" spans="1:11" s="12" customFormat="1" x14ac:dyDescent="0.25">
      <c r="A91" s="13"/>
      <c r="B91" s="13"/>
      <c r="C91" s="23"/>
      <c r="D91" s="14"/>
      <c r="E91" s="14"/>
      <c r="F91" s="14"/>
      <c r="G91" s="14"/>
      <c r="H91" s="14"/>
      <c r="I91" s="14"/>
      <c r="J91" s="14"/>
      <c r="K91" s="19"/>
    </row>
    <row r="92" spans="1:11" s="12" customFormat="1" x14ac:dyDescent="0.25">
      <c r="A92" s="13"/>
      <c r="B92" s="13"/>
      <c r="C92" s="23"/>
      <c r="D92" s="14"/>
      <c r="E92" s="14"/>
      <c r="F92" s="14"/>
      <c r="G92" s="14"/>
      <c r="H92" s="14"/>
      <c r="I92" s="14"/>
      <c r="J92" s="14"/>
      <c r="K92" s="19"/>
    </row>
    <row r="93" spans="1:11" s="12" customFormat="1" x14ac:dyDescent="0.25">
      <c r="A93" s="13"/>
      <c r="B93" s="13"/>
      <c r="C93" s="23"/>
      <c r="D93" s="14"/>
      <c r="E93" s="14"/>
      <c r="F93" s="14"/>
      <c r="G93" s="14"/>
      <c r="H93" s="14"/>
      <c r="I93" s="14"/>
      <c r="J93" s="14"/>
      <c r="K93" s="19"/>
    </row>
    <row r="94" spans="1:11" s="12" customFormat="1" x14ac:dyDescent="0.25">
      <c r="A94" s="13"/>
      <c r="B94" s="13"/>
      <c r="C94" s="23"/>
      <c r="D94" s="14"/>
      <c r="E94" s="14"/>
      <c r="F94" s="14"/>
      <c r="G94" s="14"/>
      <c r="H94" s="14"/>
      <c r="I94" s="14"/>
      <c r="J94" s="14"/>
      <c r="K94" s="19"/>
    </row>
    <row r="95" spans="1:11" s="12" customFormat="1" x14ac:dyDescent="0.25">
      <c r="A95" s="13"/>
      <c r="B95" s="13"/>
      <c r="C95" s="23"/>
      <c r="D95" s="14"/>
      <c r="E95" s="14"/>
      <c r="F95" s="14"/>
      <c r="G95" s="14"/>
      <c r="H95" s="14"/>
      <c r="I95" s="14"/>
      <c r="J95" s="14"/>
      <c r="K95" s="19"/>
    </row>
    <row r="96" spans="1:11" s="12" customFormat="1" x14ac:dyDescent="0.25">
      <c r="A96" s="13"/>
      <c r="B96" s="13"/>
      <c r="C96" s="23"/>
      <c r="D96" s="14"/>
      <c r="E96" s="14"/>
      <c r="F96" s="14"/>
      <c r="G96" s="14"/>
      <c r="H96" s="14"/>
      <c r="I96" s="14"/>
      <c r="J96" s="14"/>
      <c r="K96" s="19"/>
    </row>
    <row r="97" spans="1:11" s="12" customFormat="1" x14ac:dyDescent="0.25">
      <c r="A97" s="13"/>
      <c r="B97" s="13"/>
      <c r="C97" s="23"/>
      <c r="D97" s="14"/>
      <c r="E97" s="14"/>
      <c r="F97" s="14"/>
      <c r="G97" s="14"/>
      <c r="H97" s="14"/>
      <c r="I97" s="14"/>
      <c r="J97" s="14"/>
      <c r="K97" s="19"/>
    </row>
    <row r="98" spans="1:11" s="12" customFormat="1" x14ac:dyDescent="0.25">
      <c r="A98" s="13"/>
      <c r="B98" s="13"/>
      <c r="C98" s="23"/>
      <c r="D98" s="14"/>
      <c r="E98" s="14"/>
      <c r="F98" s="14"/>
      <c r="G98" s="14"/>
      <c r="H98" s="14"/>
      <c r="I98" s="14"/>
      <c r="J98" s="14"/>
      <c r="K98" s="15"/>
    </row>
  </sheetData>
  <autoFilter ref="A9:K43"/>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98">
      <formula1>"Vertical,Horizontal"</formula1>
    </dataValidation>
    <dataValidation type="list" allowBlank="1" showInputMessage="1" showErrorMessage="1" sqref="D10:D98">
      <formula1>"Ilustración,Fotografía"</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3139" r:id="rId4">
          <objectPr defaultSize="0" r:id="rId5">
            <anchor moveWithCells="1" sizeWithCells="1">
              <from>
                <xdr:col>9</xdr:col>
                <xdr:colOff>704850</xdr:colOff>
                <xdr:row>35</xdr:row>
                <xdr:rowOff>38100</xdr:rowOff>
              </from>
              <to>
                <xdr:col>9</xdr:col>
                <xdr:colOff>2962275</xdr:colOff>
                <xdr:row>35</xdr:row>
                <xdr:rowOff>2438400</xdr:rowOff>
              </to>
            </anchor>
          </objectPr>
        </oleObject>
      </mc:Choice>
      <mc:Fallback>
        <oleObject progId="PBrush" shapeId="3139" r:id="rId4"/>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5" customWidth="1"/>
    <col min="2" max="2" width="11" style="25"/>
    <col min="3" max="3" width="13.875" style="25" customWidth="1"/>
    <col min="4" max="4" width="11.375" style="25" customWidth="1"/>
    <col min="5" max="7" width="11" style="25"/>
    <col min="8" max="11" width="11" style="25" hidden="1" customWidth="1"/>
    <col min="12" max="16384" width="11" style="25"/>
  </cols>
  <sheetData>
    <row r="1" spans="1:11" ht="16.5" thickBot="1" x14ac:dyDescent="0.3">
      <c r="A1" s="83" t="s">
        <v>38</v>
      </c>
      <c r="B1" s="84"/>
      <c r="C1" s="84"/>
      <c r="D1" s="84"/>
      <c r="E1" s="84"/>
      <c r="F1" s="85"/>
    </row>
    <row r="2" spans="1:11" x14ac:dyDescent="0.25">
      <c r="A2" s="33" t="s">
        <v>42</v>
      </c>
      <c r="B2" s="34"/>
      <c r="C2" s="86" t="s">
        <v>13</v>
      </c>
      <c r="D2" s="87"/>
      <c r="E2" s="88"/>
      <c r="F2" s="35"/>
    </row>
    <row r="3" spans="1:11" ht="63" x14ac:dyDescent="0.25">
      <c r="A3" s="36" t="s">
        <v>43</v>
      </c>
      <c r="B3" s="34"/>
      <c r="C3" s="92" t="s">
        <v>14</v>
      </c>
      <c r="D3" s="93"/>
      <c r="E3" s="94"/>
      <c r="F3" s="35"/>
      <c r="H3" s="25" t="s">
        <v>18</v>
      </c>
      <c r="I3" s="25" t="s">
        <v>19</v>
      </c>
      <c r="J3" s="25" t="s">
        <v>20</v>
      </c>
      <c r="K3" s="25" t="s">
        <v>52</v>
      </c>
    </row>
    <row r="4" spans="1:11" ht="31.5" x14ac:dyDescent="0.25">
      <c r="A4" s="33" t="s">
        <v>44</v>
      </c>
      <c r="B4" s="34"/>
      <c r="C4" s="29" t="s">
        <v>15</v>
      </c>
      <c r="D4" s="28" t="s">
        <v>16</v>
      </c>
      <c r="E4" s="32" t="s">
        <v>17</v>
      </c>
      <c r="F4" s="35"/>
      <c r="H4" s="25" t="s">
        <v>21</v>
      </c>
      <c r="I4" s="25" t="s">
        <v>25</v>
      </c>
      <c r="J4" s="25">
        <v>1</v>
      </c>
      <c r="K4" s="25">
        <v>1</v>
      </c>
    </row>
    <row r="5" spans="1:11" ht="79.5" thickBot="1" x14ac:dyDescent="0.3">
      <c r="A5" s="36" t="s">
        <v>45</v>
      </c>
      <c r="B5" s="34"/>
      <c r="C5" s="31" t="s">
        <v>35</v>
      </c>
      <c r="D5" s="95" t="str">
        <f>CONCATENATE(H21,"_",I21,"_",J21,"_CO")</f>
        <v>LE_07_04_CO</v>
      </c>
      <c r="E5" s="96"/>
      <c r="F5" s="35"/>
      <c r="H5" s="25" t="s">
        <v>22</v>
      </c>
      <c r="I5" s="25" t="s">
        <v>26</v>
      </c>
      <c r="J5" s="25">
        <v>2</v>
      </c>
      <c r="K5" s="25">
        <v>2</v>
      </c>
    </row>
    <row r="6" spans="1:11" ht="32.25" thickBot="1" x14ac:dyDescent="0.3">
      <c r="A6" s="33" t="s">
        <v>10</v>
      </c>
      <c r="B6" s="34"/>
      <c r="C6" s="34"/>
      <c r="D6" s="34"/>
      <c r="E6" s="34"/>
      <c r="F6" s="35"/>
      <c r="H6" s="25" t="s">
        <v>23</v>
      </c>
      <c r="I6" s="25" t="s">
        <v>27</v>
      </c>
      <c r="J6" s="25">
        <v>3</v>
      </c>
      <c r="K6" s="25">
        <v>3</v>
      </c>
    </row>
    <row r="7" spans="1:11" ht="48" thickBot="1" x14ac:dyDescent="0.3">
      <c r="A7" s="36" t="s">
        <v>11</v>
      </c>
      <c r="B7" s="34"/>
      <c r="C7" s="65" t="s">
        <v>127</v>
      </c>
      <c r="D7" s="81" t="str">
        <f>CONCATENATE("SolicitudGrafica_",D5,".xls")</f>
        <v>SolicitudGrafica_LE_07_04_CO.xls</v>
      </c>
      <c r="E7" s="81"/>
      <c r="F7" s="82"/>
      <c r="H7" s="25" t="s">
        <v>24</v>
      </c>
      <c r="I7" s="25" t="s">
        <v>28</v>
      </c>
      <c r="J7" s="25">
        <v>4</v>
      </c>
      <c r="K7" s="25">
        <v>4</v>
      </c>
    </row>
    <row r="8" spans="1:11" ht="47.25" x14ac:dyDescent="0.25">
      <c r="A8" s="36" t="s">
        <v>53</v>
      </c>
      <c r="B8" s="34"/>
      <c r="C8" s="34"/>
      <c r="D8" s="34"/>
      <c r="E8" s="34"/>
      <c r="F8" s="35"/>
      <c r="I8" s="25" t="s">
        <v>29</v>
      </c>
      <c r="J8" s="25">
        <v>5</v>
      </c>
      <c r="K8" s="25">
        <v>5</v>
      </c>
    </row>
    <row r="9" spans="1:11" ht="47.25" x14ac:dyDescent="0.25">
      <c r="A9" s="36" t="s">
        <v>12</v>
      </c>
      <c r="B9" s="34"/>
      <c r="C9" s="34"/>
      <c r="D9" s="34"/>
      <c r="E9" s="34"/>
      <c r="F9" s="35"/>
      <c r="I9" s="25" t="s">
        <v>30</v>
      </c>
      <c r="J9" s="25">
        <v>6</v>
      </c>
      <c r="K9" s="25">
        <v>6</v>
      </c>
    </row>
    <row r="10" spans="1:11" ht="32.25" thickBot="1" x14ac:dyDescent="0.3">
      <c r="A10" s="37" t="s">
        <v>36</v>
      </c>
      <c r="B10" s="38"/>
      <c r="C10" s="38"/>
      <c r="D10" s="38"/>
      <c r="E10" s="38"/>
      <c r="F10" s="39"/>
      <c r="I10" s="25" t="s">
        <v>31</v>
      </c>
      <c r="J10" s="25">
        <v>7</v>
      </c>
      <c r="K10" s="25">
        <v>7</v>
      </c>
    </row>
    <row r="11" spans="1:11" x14ac:dyDescent="0.25">
      <c r="I11" s="25" t="s">
        <v>32</v>
      </c>
      <c r="J11" s="25">
        <v>8</v>
      </c>
      <c r="K11" s="25">
        <v>8</v>
      </c>
    </row>
    <row r="12" spans="1:11" ht="16.5" thickBot="1" x14ac:dyDescent="0.3">
      <c r="I12" s="25" t="s">
        <v>37</v>
      </c>
      <c r="J12" s="25">
        <v>9</v>
      </c>
      <c r="K12" s="25">
        <v>9</v>
      </c>
    </row>
    <row r="13" spans="1:11" x14ac:dyDescent="0.25">
      <c r="A13" s="83" t="s">
        <v>41</v>
      </c>
      <c r="B13" s="84"/>
      <c r="C13" s="84"/>
      <c r="D13" s="84"/>
      <c r="E13" s="84"/>
      <c r="F13" s="85"/>
      <c r="I13" s="25" t="s">
        <v>33</v>
      </c>
      <c r="J13" s="25">
        <v>10</v>
      </c>
      <c r="K13" s="25">
        <v>10</v>
      </c>
    </row>
    <row r="14" spans="1:11" ht="16.5" thickBot="1" x14ac:dyDescent="0.3">
      <c r="A14" s="36"/>
      <c r="B14" s="34"/>
      <c r="C14" s="34"/>
      <c r="D14" s="34"/>
      <c r="E14" s="34"/>
      <c r="F14" s="35"/>
      <c r="I14" s="25" t="s">
        <v>34</v>
      </c>
      <c r="J14" s="25">
        <v>11</v>
      </c>
      <c r="K14" s="25">
        <v>11</v>
      </c>
    </row>
    <row r="15" spans="1:11" x14ac:dyDescent="0.25">
      <c r="A15" s="33" t="s">
        <v>46</v>
      </c>
      <c r="B15" s="34"/>
      <c r="C15" s="86" t="s">
        <v>49</v>
      </c>
      <c r="D15" s="87"/>
      <c r="E15" s="87"/>
      <c r="F15" s="88"/>
      <c r="J15" s="25">
        <v>12</v>
      </c>
      <c r="K15" s="25">
        <v>12</v>
      </c>
    </row>
    <row r="16" spans="1:11" ht="67.150000000000006" customHeight="1" x14ac:dyDescent="0.25">
      <c r="A16" s="36" t="s">
        <v>47</v>
      </c>
      <c r="B16" s="34"/>
      <c r="C16" s="29" t="s">
        <v>15</v>
      </c>
      <c r="D16" s="28" t="s">
        <v>16</v>
      </c>
      <c r="E16" s="28" t="s">
        <v>17</v>
      </c>
      <c r="F16" s="30" t="s">
        <v>50</v>
      </c>
      <c r="J16" s="25">
        <v>13</v>
      </c>
      <c r="K16" s="25">
        <v>13</v>
      </c>
    </row>
    <row r="17" spans="1:11" ht="32.1" customHeight="1" thickBot="1" x14ac:dyDescent="0.3">
      <c r="A17" s="33" t="s">
        <v>44</v>
      </c>
      <c r="B17" s="34"/>
      <c r="C17" s="31" t="s">
        <v>35</v>
      </c>
      <c r="D17" s="89" t="str">
        <f>CONCATENATE(H21,"_",I21,"_",J21,"_",K45)</f>
        <v>LE_07_04_REC10</v>
      </c>
      <c r="E17" s="90"/>
      <c r="F17" s="91"/>
      <c r="J17" s="25">
        <v>14</v>
      </c>
      <c r="K17" s="25">
        <v>14</v>
      </c>
    </row>
    <row r="18" spans="1:11" ht="79.5" thickBot="1" x14ac:dyDescent="0.3">
      <c r="A18" s="36" t="s">
        <v>48</v>
      </c>
      <c r="B18" s="34"/>
      <c r="C18" s="65" t="s">
        <v>128</v>
      </c>
      <c r="D18" s="81" t="str">
        <f>CONCATENATE("SolicitudGrafica_",D17,".xls")</f>
        <v>SolicitudGrafica_LE_07_04_REC10.xls</v>
      </c>
      <c r="E18" s="81"/>
      <c r="F18" s="82"/>
      <c r="J18" s="25">
        <v>15</v>
      </c>
      <c r="K18" s="25">
        <v>15</v>
      </c>
    </row>
    <row r="19" spans="1:11" x14ac:dyDescent="0.25">
      <c r="A19" s="33" t="s">
        <v>10</v>
      </c>
      <c r="B19" s="34"/>
      <c r="C19" s="34"/>
      <c r="D19" s="34"/>
      <c r="E19" s="34"/>
      <c r="F19" s="35"/>
      <c r="H19" s="25">
        <v>3</v>
      </c>
      <c r="J19" s="25">
        <v>16</v>
      </c>
      <c r="K19" s="25">
        <v>16</v>
      </c>
    </row>
    <row r="20" spans="1:11" ht="63.75" thickBot="1" x14ac:dyDescent="0.3">
      <c r="A20" s="37" t="s">
        <v>51</v>
      </c>
      <c r="B20" s="38"/>
      <c r="C20" s="38"/>
      <c r="D20" s="38"/>
      <c r="E20" s="38"/>
      <c r="F20" s="39"/>
      <c r="H20" s="25">
        <v>4</v>
      </c>
      <c r="I20" s="25">
        <v>5</v>
      </c>
      <c r="J20" s="25">
        <v>4</v>
      </c>
      <c r="K20" s="25">
        <v>17</v>
      </c>
    </row>
    <row r="21" spans="1:11" x14ac:dyDescent="0.25">
      <c r="H21" s="25" t="str">
        <f>IF(INDEX(H4:H7,H20)=H4,"MA",IF(INDEX(H4:H7,H20)=H5,"CN",IF(INDEX(H4:H7,H20)=H6,"CS",IF(INDEX(H4:H7,H20)=H7,"LE"))))</f>
        <v>LE</v>
      </c>
      <c r="I21" s="25" t="str">
        <f>CONCATENATE(IF((I20+2)&lt;10,"0",""),I20+2)</f>
        <v>07</v>
      </c>
      <c r="J21" s="25" t="str">
        <f>CONCATENATE(IF(J20&lt;10,"0",""),J20)</f>
        <v>04</v>
      </c>
      <c r="K21" s="25">
        <v>18</v>
      </c>
    </row>
    <row r="22" spans="1:11" x14ac:dyDescent="0.25">
      <c r="K22" s="25">
        <v>19</v>
      </c>
    </row>
    <row r="23" spans="1:11" x14ac:dyDescent="0.25">
      <c r="K23" s="25">
        <v>20</v>
      </c>
    </row>
    <row r="24" spans="1:11" x14ac:dyDescent="0.25">
      <c r="K24" s="25">
        <v>21</v>
      </c>
    </row>
    <row r="25" spans="1:11" x14ac:dyDescent="0.25">
      <c r="K25" s="25">
        <v>22</v>
      </c>
    </row>
    <row r="26" spans="1:11" x14ac:dyDescent="0.25">
      <c r="K26" s="25">
        <v>23</v>
      </c>
    </row>
    <row r="27" spans="1:11" x14ac:dyDescent="0.25">
      <c r="K27" s="25">
        <v>24</v>
      </c>
    </row>
    <row r="28" spans="1:11" x14ac:dyDescent="0.25">
      <c r="K28" s="25">
        <v>25</v>
      </c>
    </row>
    <row r="29" spans="1:11" x14ac:dyDescent="0.25">
      <c r="K29" s="25">
        <v>26</v>
      </c>
    </row>
    <row r="30" spans="1:11" x14ac:dyDescent="0.25">
      <c r="K30" s="25">
        <v>27</v>
      </c>
    </row>
    <row r="31" spans="1:11" x14ac:dyDescent="0.25">
      <c r="K31" s="25">
        <v>28</v>
      </c>
    </row>
    <row r="32" spans="1:11" x14ac:dyDescent="0.25">
      <c r="K32" s="25">
        <v>29</v>
      </c>
    </row>
    <row r="33" spans="11:11" x14ac:dyDescent="0.25">
      <c r="K33" s="25">
        <v>30</v>
      </c>
    </row>
    <row r="34" spans="11:11" x14ac:dyDescent="0.25">
      <c r="K34" s="25">
        <v>31</v>
      </c>
    </row>
    <row r="35" spans="11:11" x14ac:dyDescent="0.25">
      <c r="K35" s="25">
        <v>32</v>
      </c>
    </row>
    <row r="36" spans="11:11" x14ac:dyDescent="0.25">
      <c r="K36" s="25">
        <v>33</v>
      </c>
    </row>
    <row r="37" spans="11:11" x14ac:dyDescent="0.25">
      <c r="K37" s="25">
        <v>34</v>
      </c>
    </row>
    <row r="38" spans="11:11" x14ac:dyDescent="0.25">
      <c r="K38" s="25">
        <v>35</v>
      </c>
    </row>
    <row r="39" spans="11:11" x14ac:dyDescent="0.25">
      <c r="K39" s="25">
        <v>36</v>
      </c>
    </row>
    <row r="40" spans="11:11" x14ac:dyDescent="0.25">
      <c r="K40" s="25">
        <v>37</v>
      </c>
    </row>
    <row r="41" spans="11:11" x14ac:dyDescent="0.25">
      <c r="K41" s="25">
        <v>38</v>
      </c>
    </row>
    <row r="42" spans="11:11" x14ac:dyDescent="0.25">
      <c r="K42" s="25">
        <v>39</v>
      </c>
    </row>
    <row r="43" spans="11:11" x14ac:dyDescent="0.25">
      <c r="K43" s="25">
        <v>40</v>
      </c>
    </row>
    <row r="44" spans="11:11" x14ac:dyDescent="0.25">
      <c r="K44" s="25">
        <v>1</v>
      </c>
    </row>
    <row r="45" spans="11:11" x14ac:dyDescent="0.25">
      <c r="K45" s="25"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5" customWidth="1"/>
    <col min="2" max="2" width="22.25" style="25" customWidth="1"/>
    <col min="3" max="3" width="17.375" style="25" customWidth="1"/>
    <col min="4" max="4" width="10.875" style="25"/>
    <col min="5" max="5" width="11.75" style="25" customWidth="1"/>
    <col min="6" max="6" width="12.75" style="25" customWidth="1"/>
    <col min="7" max="7" width="11" style="25" customWidth="1"/>
    <col min="8" max="8" width="24.5" style="25" customWidth="1"/>
    <col min="9" max="9" width="22.25" style="25" customWidth="1"/>
    <col min="10" max="10" width="20.75" style="25" customWidth="1"/>
    <col min="11" max="11" width="44.5" style="25" customWidth="1"/>
    <col min="12" max="16384" width="10.875" style="25"/>
  </cols>
  <sheetData>
    <row r="1" spans="1:11" x14ac:dyDescent="0.25">
      <c r="A1" s="97" t="s">
        <v>56</v>
      </c>
      <c r="B1" s="97" t="s">
        <v>63</v>
      </c>
      <c r="C1" s="97" t="s">
        <v>64</v>
      </c>
      <c r="D1" s="97" t="s">
        <v>5</v>
      </c>
      <c r="E1" s="97" t="s">
        <v>65</v>
      </c>
      <c r="F1" s="97" t="s">
        <v>66</v>
      </c>
      <c r="G1" s="97" t="s">
        <v>67</v>
      </c>
      <c r="H1" s="98" t="s">
        <v>68</v>
      </c>
      <c r="I1" s="98"/>
      <c r="J1" s="98"/>
    </row>
    <row r="2" spans="1:11" x14ac:dyDescent="0.25">
      <c r="A2" s="97"/>
      <c r="B2" s="97"/>
      <c r="C2" s="97"/>
      <c r="D2" s="97"/>
      <c r="E2" s="97"/>
      <c r="F2" s="97"/>
      <c r="G2" s="97"/>
      <c r="H2" s="44" t="s">
        <v>65</v>
      </c>
      <c r="I2" s="44" t="s">
        <v>66</v>
      </c>
      <c r="J2" s="44" t="s">
        <v>67</v>
      </c>
    </row>
    <row r="3" spans="1:11" s="46" customFormat="1" x14ac:dyDescent="0.25">
      <c r="A3" s="45" t="s">
        <v>69</v>
      </c>
      <c r="B3" s="45" t="s">
        <v>70</v>
      </c>
      <c r="C3" s="45" t="s">
        <v>71</v>
      </c>
      <c r="D3" s="45" t="s">
        <v>72</v>
      </c>
      <c r="E3" s="45" t="s">
        <v>73</v>
      </c>
      <c r="F3" s="45"/>
      <c r="G3" s="45"/>
      <c r="H3" s="45" t="s">
        <v>130</v>
      </c>
      <c r="I3" s="45"/>
      <c r="J3" s="45"/>
    </row>
    <row r="4" spans="1:11" s="46" customFormat="1" x14ac:dyDescent="0.25">
      <c r="A4" s="47" t="s">
        <v>57</v>
      </c>
      <c r="B4" s="47" t="s">
        <v>74</v>
      </c>
      <c r="C4" s="47" t="s">
        <v>71</v>
      </c>
      <c r="D4" s="47" t="s">
        <v>72</v>
      </c>
      <c r="E4" s="47" t="s">
        <v>75</v>
      </c>
      <c r="F4" s="47" t="s">
        <v>76</v>
      </c>
      <c r="G4" s="47"/>
      <c r="H4" s="47" t="s">
        <v>131</v>
      </c>
      <c r="I4" s="47" t="s">
        <v>133</v>
      </c>
      <c r="J4" s="47"/>
    </row>
    <row r="5" spans="1:11" s="46" customFormat="1" x14ac:dyDescent="0.25">
      <c r="A5" s="48" t="s">
        <v>77</v>
      </c>
      <c r="B5" s="47" t="s">
        <v>78</v>
      </c>
      <c r="C5" s="47" t="s">
        <v>71</v>
      </c>
      <c r="D5" s="47" t="s">
        <v>72</v>
      </c>
      <c r="E5" s="47" t="s">
        <v>75</v>
      </c>
      <c r="F5" s="47" t="s">
        <v>76</v>
      </c>
      <c r="G5" s="49"/>
      <c r="H5" s="47" t="s">
        <v>131</v>
      </c>
      <c r="I5" s="47" t="s">
        <v>133</v>
      </c>
      <c r="J5" s="49"/>
    </row>
    <row r="6" spans="1:11" s="46" customFormat="1" x14ac:dyDescent="0.25">
      <c r="A6" s="47" t="s">
        <v>58</v>
      </c>
      <c r="B6" s="47" t="s">
        <v>79</v>
      </c>
      <c r="C6" s="47" t="s">
        <v>71</v>
      </c>
      <c r="D6" s="47" t="s">
        <v>72</v>
      </c>
      <c r="E6" s="47" t="s">
        <v>75</v>
      </c>
      <c r="F6" s="47" t="s">
        <v>76</v>
      </c>
      <c r="G6" s="47" t="s">
        <v>73</v>
      </c>
      <c r="H6" s="47" t="s">
        <v>131</v>
      </c>
      <c r="I6" s="47" t="s">
        <v>133</v>
      </c>
      <c r="J6" s="47" t="s">
        <v>134</v>
      </c>
    </row>
    <row r="7" spans="1:11" s="46" customFormat="1" ht="25.5" x14ac:dyDescent="0.25">
      <c r="A7" s="47" t="s">
        <v>80</v>
      </c>
      <c r="B7" s="47" t="s">
        <v>81</v>
      </c>
      <c r="C7" s="47" t="s">
        <v>71</v>
      </c>
      <c r="D7" s="47" t="s">
        <v>72</v>
      </c>
      <c r="E7" s="47" t="s">
        <v>75</v>
      </c>
      <c r="F7" s="47" t="s">
        <v>76</v>
      </c>
      <c r="G7" s="47"/>
      <c r="H7" s="47" t="s">
        <v>131</v>
      </c>
      <c r="I7" s="47" t="s">
        <v>133</v>
      </c>
      <c r="J7" s="47"/>
    </row>
    <row r="8" spans="1:11" s="46" customFormat="1" ht="25.5" x14ac:dyDescent="0.25">
      <c r="A8" s="47" t="s">
        <v>82</v>
      </c>
      <c r="B8" s="47" t="s">
        <v>83</v>
      </c>
      <c r="C8" s="47" t="s">
        <v>71</v>
      </c>
      <c r="D8" s="47" t="s">
        <v>72</v>
      </c>
      <c r="E8" s="47" t="s">
        <v>75</v>
      </c>
      <c r="F8" s="47" t="s">
        <v>76</v>
      </c>
      <c r="G8" s="47"/>
      <c r="H8" s="47" t="s">
        <v>131</v>
      </c>
      <c r="I8" s="47" t="s">
        <v>133</v>
      </c>
      <c r="J8" s="47"/>
    </row>
    <row r="9" spans="1:11" s="46" customFormat="1" x14ac:dyDescent="0.25">
      <c r="A9" s="47" t="s">
        <v>84</v>
      </c>
      <c r="B9" s="47" t="s">
        <v>85</v>
      </c>
      <c r="C9" s="47" t="s">
        <v>71</v>
      </c>
      <c r="D9" s="47" t="s">
        <v>72</v>
      </c>
      <c r="E9" s="47" t="s">
        <v>75</v>
      </c>
      <c r="F9" s="47" t="s">
        <v>76</v>
      </c>
      <c r="G9" s="47"/>
      <c r="H9" s="47" t="s">
        <v>131</v>
      </c>
      <c r="I9" s="47" t="s">
        <v>133</v>
      </c>
      <c r="J9" s="47"/>
    </row>
    <row r="10" spans="1:11" s="46" customFormat="1" x14ac:dyDescent="0.25">
      <c r="A10" s="47" t="s">
        <v>86</v>
      </c>
      <c r="B10" s="47" t="s">
        <v>87</v>
      </c>
      <c r="C10" s="47" t="s">
        <v>71</v>
      </c>
      <c r="D10" s="47" t="s">
        <v>72</v>
      </c>
      <c r="E10" s="47" t="s">
        <v>88</v>
      </c>
      <c r="F10" s="47"/>
      <c r="G10" s="47"/>
      <c r="H10" s="47" t="s">
        <v>130</v>
      </c>
      <c r="I10" s="47" t="s">
        <v>133</v>
      </c>
      <c r="J10" s="47"/>
    </row>
    <row r="11" spans="1:11" s="46" customFormat="1" ht="25.5" x14ac:dyDescent="0.25">
      <c r="A11" s="47" t="s">
        <v>89</v>
      </c>
      <c r="B11" s="47" t="s">
        <v>90</v>
      </c>
      <c r="C11" s="47" t="s">
        <v>71</v>
      </c>
      <c r="D11" s="47" t="s">
        <v>72</v>
      </c>
      <c r="E11" s="47" t="s">
        <v>75</v>
      </c>
      <c r="F11" s="47" t="s">
        <v>76</v>
      </c>
      <c r="G11" s="47"/>
      <c r="H11" s="47" t="s">
        <v>131</v>
      </c>
      <c r="I11" s="47" t="s">
        <v>133</v>
      </c>
      <c r="J11" s="47"/>
    </row>
    <row r="12" spans="1:11" s="46" customFormat="1" x14ac:dyDescent="0.25">
      <c r="A12" s="47" t="s">
        <v>91</v>
      </c>
      <c r="B12" s="47" t="s">
        <v>92</v>
      </c>
      <c r="C12" s="47" t="s">
        <v>71</v>
      </c>
      <c r="D12" s="47" t="s">
        <v>72</v>
      </c>
      <c r="E12" s="47" t="s">
        <v>75</v>
      </c>
      <c r="F12" s="47" t="s">
        <v>76</v>
      </c>
      <c r="G12" s="47"/>
      <c r="H12" s="47" t="s">
        <v>131</v>
      </c>
      <c r="I12" s="47" t="s">
        <v>133</v>
      </c>
      <c r="J12" s="47"/>
    </row>
    <row r="13" spans="1:11" ht="63" x14ac:dyDescent="0.25">
      <c r="A13" s="50" t="s">
        <v>93</v>
      </c>
      <c r="B13" s="50" t="s">
        <v>94</v>
      </c>
      <c r="C13" s="47" t="s">
        <v>71</v>
      </c>
      <c r="D13" s="51" t="s">
        <v>95</v>
      </c>
      <c r="E13" s="51"/>
      <c r="F13" s="52" t="s">
        <v>125</v>
      </c>
      <c r="G13" s="50"/>
      <c r="H13" s="47"/>
      <c r="I13" s="47" t="s">
        <v>130</v>
      </c>
      <c r="J13" s="50"/>
      <c r="K13" s="25" t="s">
        <v>96</v>
      </c>
    </row>
    <row r="14" spans="1:11" x14ac:dyDescent="0.25">
      <c r="A14" s="50" t="s">
        <v>97</v>
      </c>
      <c r="B14" s="50" t="s">
        <v>98</v>
      </c>
      <c r="C14" s="47" t="s">
        <v>71</v>
      </c>
      <c r="D14" s="51" t="s">
        <v>72</v>
      </c>
      <c r="E14" s="51"/>
      <c r="F14" s="52" t="s">
        <v>126</v>
      </c>
      <c r="G14" s="50"/>
      <c r="H14" s="47"/>
      <c r="I14" s="47" t="s">
        <v>130</v>
      </c>
      <c r="J14" s="50"/>
    </row>
    <row r="15" spans="1:11" ht="31.5" x14ac:dyDescent="0.25">
      <c r="A15" s="50" t="s">
        <v>99</v>
      </c>
      <c r="B15" s="50" t="s">
        <v>100</v>
      </c>
      <c r="C15" s="47" t="s">
        <v>101</v>
      </c>
      <c r="D15" s="50" t="s">
        <v>95</v>
      </c>
      <c r="E15" s="50" t="s">
        <v>124</v>
      </c>
      <c r="F15" s="50"/>
      <c r="G15" s="50"/>
      <c r="H15" s="47" t="s">
        <v>130</v>
      </c>
      <c r="I15" s="50"/>
      <c r="J15" s="50"/>
      <c r="K15" s="25" t="s">
        <v>102</v>
      </c>
    </row>
    <row r="16" spans="1:11" ht="94.5" x14ac:dyDescent="0.25">
      <c r="A16" s="52" t="s">
        <v>103</v>
      </c>
      <c r="B16" s="52"/>
      <c r="C16" s="48" t="s">
        <v>101</v>
      </c>
      <c r="D16" s="52" t="s">
        <v>104</v>
      </c>
      <c r="E16" s="51" t="s">
        <v>122</v>
      </c>
      <c r="F16" s="51" t="s">
        <v>123</v>
      </c>
      <c r="G16" s="51"/>
      <c r="H16" s="52" t="s">
        <v>132</v>
      </c>
      <c r="I16" s="52" t="s">
        <v>135</v>
      </c>
      <c r="J16" s="51"/>
      <c r="K16" s="53" t="s">
        <v>105</v>
      </c>
    </row>
    <row r="17" spans="1:11" ht="25.5" x14ac:dyDescent="0.25">
      <c r="A17" s="47" t="s">
        <v>106</v>
      </c>
      <c r="B17" s="47"/>
      <c r="C17" s="47" t="s">
        <v>71</v>
      </c>
      <c r="D17" s="47" t="s">
        <v>72</v>
      </c>
      <c r="E17" s="47" t="s">
        <v>107</v>
      </c>
      <c r="F17" s="47" t="s">
        <v>108</v>
      </c>
      <c r="G17" s="47"/>
      <c r="H17" s="54" t="s">
        <v>109</v>
      </c>
      <c r="I17" s="54" t="s">
        <v>110</v>
      </c>
      <c r="J17" s="47"/>
      <c r="K17" s="55" t="s">
        <v>111</v>
      </c>
    </row>
    <row r="20" spans="1:11" x14ac:dyDescent="0.25">
      <c r="A20" s="56" t="s">
        <v>112</v>
      </c>
    </row>
    <row r="21" spans="1:11" x14ac:dyDescent="0.25">
      <c r="A21" s="57" t="s">
        <v>113</v>
      </c>
      <c r="B21" s="58" t="s">
        <v>136</v>
      </c>
      <c r="C21" s="59" t="s">
        <v>22</v>
      </c>
      <c r="D21" s="58"/>
      <c r="E21" s="58"/>
    </row>
    <row r="22" spans="1:11" x14ac:dyDescent="0.25">
      <c r="A22" s="60" t="s">
        <v>114</v>
      </c>
      <c r="B22" s="66" t="s">
        <v>137</v>
      </c>
      <c r="C22" s="62" t="s">
        <v>138</v>
      </c>
      <c r="D22" s="61"/>
      <c r="E22" s="61"/>
    </row>
    <row r="23" spans="1:11" x14ac:dyDescent="0.25">
      <c r="A23" s="60" t="s">
        <v>115</v>
      </c>
      <c r="B23" s="66" t="s">
        <v>139</v>
      </c>
      <c r="C23" s="62" t="s">
        <v>140</v>
      </c>
      <c r="D23" s="61"/>
      <c r="E23" s="61"/>
    </row>
    <row r="24" spans="1:11" ht="31.5" x14ac:dyDescent="0.25">
      <c r="A24" s="60" t="s">
        <v>116</v>
      </c>
      <c r="B24" s="61" t="s">
        <v>141</v>
      </c>
      <c r="C24" s="62" t="s">
        <v>144</v>
      </c>
      <c r="D24" s="61"/>
      <c r="E24" s="61"/>
    </row>
    <row r="25" spans="1:11" x14ac:dyDescent="0.25">
      <c r="A25" s="60" t="s">
        <v>117</v>
      </c>
      <c r="B25" s="61" t="s">
        <v>142</v>
      </c>
      <c r="C25" s="62" t="s">
        <v>143</v>
      </c>
      <c r="D25" s="61"/>
      <c r="E25" s="61"/>
    </row>
    <row r="26" spans="1:11" ht="63" x14ac:dyDescent="0.25">
      <c r="A26" s="60" t="s">
        <v>118</v>
      </c>
      <c r="B26" s="61" t="s">
        <v>119</v>
      </c>
      <c r="C26" s="62" t="s">
        <v>120</v>
      </c>
      <c r="D26" s="61"/>
      <c r="E26" s="61"/>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2015-04-27T20:48:10Z</dcterms:modified>
</cp:coreProperties>
</file>